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2017'!$A$9:$J$71</definedName>
    <definedName name="A_impresión_IM">#REF!</definedName>
    <definedName name="_xlnm.Print_Area" localSheetId="0">'FEBRERO 2017'!$A$2:$S$64</definedName>
    <definedName name="TOTALA" localSheetId="0">'FEBRERO 2017'!$E$64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<sst xmlns="http://schemas.openxmlformats.org/spreadsheetml/2006/main" count="47" uniqueCount="44">
  <si>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</si>
  <si>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</si>
  <si>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</si>
  <si>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</si>
  <si>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</si>
  <si>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</si>
  <si>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</si>
  <si>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</si>
  <si>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</si>
  <si>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</si>
  <si>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</si>
  <si>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</si>
  <si>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</si>
  <si>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</si>
  <si>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</si>
  <si>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</si>
  <si>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</si>
  <si>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</si>
  <si>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</si>
  <si>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</si>
  <si>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</si>
  <si>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</si>
  <si>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</si>
  <si>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</si>
  <si>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</si>
  <si>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</si>
  <si>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</si>
  <si>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</si>
  <si>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</si>
  <si>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</si>
  <si>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</si>
  <si>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</si>
  <si>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</si>
  <si>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</si>
  <si>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</si>
  <si>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</si>
  <si>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</si>
  <si>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</si>
  <si>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</si>
  <si>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</si>
  <si>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ENERO</t>
  </si>
  <si>
    <t>COMPARATIVO MES ENERO DE  2023 VS MES DE ENERO 2024</t>
  </si>
  <si>
    <t>2024 VS 2023</t>
  </si>
  <si>
    <t>APROVECHAMIENTOS URBANOS OPERATIVOS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</si>
</sst>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6"/>
  <sheetViews>
    <sheetView showGridLines="0" tabSelected="1" zoomScale="75" zoomScaleNormal="75" zoomScalePageLayoutView="0" workbookViewId="0" topLeftCell="A1">
      <selection activeCell="C6" sqref="C6:S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2023</v>
      </c>
      <c r="D8" s="128"/>
      <c r="E8" s="128"/>
      <c r="F8" s="128"/>
      <c r="G8" s="128"/>
      <c r="H8" s="128"/>
      <c r="I8" s="129"/>
      <c r="J8" s="115"/>
      <c r="K8" s="128">
        <v>2024</v>
      </c>
      <c r="L8" s="128"/>
      <c r="M8" s="128"/>
      <c r="N8" s="128"/>
      <c r="O8" s="128"/>
      <c r="P8" s="128"/>
      <c r="Q8" s="129"/>
      <c r="R8" s="115"/>
      <c r="S8" s="116" t="str">
        <f>C10</f>
        <v>ENERO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40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ENERO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50268994.95</v>
      </c>
      <c r="D14" s="7"/>
      <c r="E14" s="7">
        <f>C14</f>
        <v>50268994.95</v>
      </c>
      <c r="F14" s="7"/>
      <c r="G14" s="7">
        <v>49139066</v>
      </c>
      <c r="H14" s="7"/>
      <c r="I14" s="59">
        <f>C14/$C$64</f>
        <v>0.0564757206280555</v>
      </c>
      <c r="J14" s="58"/>
      <c r="K14" s="7">
        <v>56722494.39</v>
      </c>
      <c r="L14" s="7"/>
      <c r="M14" s="7">
        <f>K14</f>
        <v>56722494.39</v>
      </c>
      <c r="N14" s="7"/>
      <c r="O14" s="7">
        <v>0</v>
      </c>
      <c r="P14" s="7"/>
      <c r="Q14" s="59">
        <f>K14/$K$64</f>
        <v>0.060735148328288996</v>
      </c>
      <c r="R14" s="62"/>
      <c r="S14" s="51">
        <f>(K14-C14)/K14</f>
        <v>0.11377319543862884</v>
      </c>
    </row>
    <row r="15" spans="1:19" ht="13.5" customHeight="1">
      <c r="A15" s="40" t="s">
        <v>6</v>
      </c>
      <c r="B15" s="41"/>
      <c r="C15" s="7">
        <v>634960893</v>
      </c>
      <c r="D15" s="7"/>
      <c r="E15" s="7">
        <f>C15</f>
        <v>634960893</v>
      </c>
      <c r="F15" s="7"/>
      <c r="G15" s="7">
        <v>630622331</v>
      </c>
      <c r="H15" s="7"/>
      <c r="I15" s="59">
        <f>C15/$C$64</f>
        <v>0.7133596770430087</v>
      </c>
      <c r="J15" s="58"/>
      <c r="K15" s="7">
        <v>648707912</v>
      </c>
      <c r="L15" s="7"/>
      <c r="M15" s="7">
        <f>K15</f>
        <v>648707912</v>
      </c>
      <c r="N15" s="7"/>
      <c r="O15" s="7">
        <v>0</v>
      </c>
      <c r="P15" s="7"/>
      <c r="Q15" s="59">
        <f>K15/$K$64</f>
        <v>0.6945987069285273</v>
      </c>
      <c r="R15" s="62"/>
      <c r="S15" s="51">
        <f>(K15-C15)/K15</f>
        <v>0.0211913848215867</v>
      </c>
    </row>
    <row r="16" spans="1:19" ht="13.5" customHeight="1">
      <c r="A16" s="40" t="s">
        <v>7</v>
      </c>
      <c r="B16" s="41"/>
      <c r="C16" s="7">
        <v>80746.89</v>
      </c>
      <c r="D16" s="7"/>
      <c r="E16" s="7">
        <f>C16</f>
        <v>80746.89</v>
      </c>
      <c r="F16" s="7"/>
      <c r="G16" s="7">
        <v>8491</v>
      </c>
      <c r="H16" s="7"/>
      <c r="I16" s="59">
        <f>C16/$C$64</f>
        <v>9.0716729183867E-05</v>
      </c>
      <c r="J16" s="58"/>
      <c r="K16" s="7">
        <v>57992.45</v>
      </c>
      <c r="L16" s="7"/>
      <c r="M16" s="7">
        <f>K16</f>
        <v>57992.45</v>
      </c>
      <c r="N16" s="7"/>
      <c r="O16" s="7">
        <v>0</v>
      </c>
      <c r="P16" s="7"/>
      <c r="Q16" s="81">
        <f>K16/$K$64</f>
        <v>6.209494294192804E-05</v>
      </c>
      <c r="R16" s="62"/>
      <c r="S16" s="51">
        <f>(K16-C16)/K16</f>
        <v>-0.3923690066551767</v>
      </c>
    </row>
    <row r="17" spans="1:19" ht="13.5" customHeight="1">
      <c r="A17" s="35"/>
      <c r="B17" s="41"/>
      <c r="C17" s="82">
        <f>SUM(C14:C16)</f>
        <v>685310634.84</v>
      </c>
      <c r="D17" s="10"/>
      <c r="E17" s="83">
        <f>SUM(E14:E16)</f>
        <v>685310634.84</v>
      </c>
      <c r="F17" s="7"/>
      <c r="G17" s="83">
        <f>SUM(G14:G16)</f>
        <v>679769888</v>
      </c>
      <c r="H17" s="7"/>
      <c r="I17" s="84">
        <f>SUM(I14:I16)</f>
        <v>0.769926114400248</v>
      </c>
      <c r="J17" s="58"/>
      <c r="K17" s="83">
        <f>SUM(K14:K16)</f>
        <v>705488398.84</v>
      </c>
      <c r="L17" s="10"/>
      <c r="M17" s="83">
        <f>SUM(M14:M16)</f>
        <v>705488398.84</v>
      </c>
      <c r="N17" s="7"/>
      <c r="O17" s="83">
        <f>SUM(O14:O16)</f>
        <v>0</v>
      </c>
      <c r="P17" s="7"/>
      <c r="Q17" s="84">
        <f>SUM(Q14:Q16)</f>
        <v>0.7553959501997582</v>
      </c>
      <c r="R17" s="62"/>
      <c r="S17" s="85">
        <f>(K17-C17)/K17</f>
        <v>0.028601128003206442</v>
      </c>
    </row>
    <row r="18" spans="1:19" ht="13.5" customHeight="1">
      <c r="A18" s="40"/>
      <c r="B18" s="41"/>
      <c r="C18" s="4"/>
      <c r="D18" s="4"/>
      <c r="E18" s="4"/>
      <c r="F18" s="4"/>
      <c r="G18" s="4"/>
      <c r="H18" s="7"/>
      <c r="I18" s="51"/>
      <c r="J18" s="58"/>
      <c r="K18" s="4"/>
      <c r="L18" s="4"/>
      <c r="M18" s="4"/>
      <c r="N18" s="4"/>
      <c r="O18" s="4"/>
      <c r="P18" s="4"/>
      <c r="Q18" s="56"/>
      <c r="R18" s="62"/>
      <c r="S18" s="51"/>
    </row>
    <row r="19" spans="1:19" ht="13.5" customHeight="1">
      <c r="A19" s="38" t="s">
        <v>27</v>
      </c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42" t="s">
        <v>23</v>
      </c>
      <c r="B20" s="41"/>
      <c r="C20" s="7">
        <v>0</v>
      </c>
      <c r="D20" s="7"/>
      <c r="E20" s="7">
        <v>0</v>
      </c>
      <c r="F20" s="7"/>
      <c r="G20" s="7">
        <v>0</v>
      </c>
      <c r="H20" s="7"/>
      <c r="I20" s="59">
        <f>C20/$C$64</f>
        <v>0</v>
      </c>
      <c r="J20" s="58"/>
      <c r="K20" s="7">
        <v>6923995.48</v>
      </c>
      <c r="L20" s="7"/>
      <c r="M20" s="7">
        <f>K20</f>
        <v>6923995.48</v>
      </c>
      <c r="N20" s="7"/>
      <c r="O20" s="7">
        <v>0</v>
      </c>
      <c r="P20" s="4"/>
      <c r="Q20" s="59">
        <f>K20/$K$64</f>
        <v>0.007413811698949909</v>
      </c>
      <c r="R20" s="62"/>
      <c r="S20" s="51">
        <f>(K20-C20)/K20</f>
        <v>1</v>
      </c>
    </row>
    <row r="21" spans="1:19" s="4" customFormat="1" ht="13.5" customHeight="1">
      <c r="A21" s="42" t="s">
        <v>8</v>
      </c>
      <c r="B21" s="41"/>
      <c r="C21" s="7">
        <v>4400049.62</v>
      </c>
      <c r="D21" s="7"/>
      <c r="E21" s="7">
        <f>C21</f>
        <v>4400049.62</v>
      </c>
      <c r="F21" s="7"/>
      <c r="G21" s="7">
        <v>4128620</v>
      </c>
      <c r="H21" s="7"/>
      <c r="I21" s="59">
        <f>C21/$C$64</f>
        <v>0.00494332487323186</v>
      </c>
      <c r="J21" s="58"/>
      <c r="K21" s="7">
        <v>4107496.18</v>
      </c>
      <c r="L21" s="7"/>
      <c r="M21" s="7">
        <f>K21</f>
        <v>4107496.18</v>
      </c>
      <c r="N21" s="7"/>
      <c r="O21" s="7">
        <v>0</v>
      </c>
      <c r="P21" s="7"/>
      <c r="Q21" s="59">
        <f>K21/$K$64</f>
        <v>0.0043980680404309075</v>
      </c>
      <c r="R21" s="62"/>
      <c r="S21" s="51">
        <f>(K21-C21)/K21</f>
        <v>-0.0712242756121078</v>
      </c>
    </row>
    <row r="22" spans="1:19" s="4" customFormat="1" ht="13.5" customHeight="1">
      <c r="A22" s="40" t="s">
        <v>10</v>
      </c>
      <c r="B22" s="41"/>
      <c r="C22" s="7">
        <v>4152001.34</v>
      </c>
      <c r="D22" s="7"/>
      <c r="E22" s="7">
        <f>C22</f>
        <v>4152001.34</v>
      </c>
      <c r="F22" s="7"/>
      <c r="G22" s="7">
        <v>2400859</v>
      </c>
      <c r="H22" s="7"/>
      <c r="I22" s="59">
        <f>C22/$C$64</f>
        <v>0.004664650008586496</v>
      </c>
      <c r="J22" s="58"/>
      <c r="K22" s="7">
        <v>3182776.26</v>
      </c>
      <c r="L22" s="7"/>
      <c r="M22" s="7">
        <f>K22</f>
        <v>3182776.26</v>
      </c>
      <c r="N22" s="7"/>
      <c r="O22" s="7">
        <v>0</v>
      </c>
      <c r="P22" s="7"/>
      <c r="Q22" s="59">
        <f>K22/$K$64</f>
        <v>0.0034079317266579204</v>
      </c>
      <c r="R22" s="62"/>
      <c r="S22" s="51">
        <f>(K22-C22)/K22</f>
        <v>-0.30452190189454287</v>
      </c>
    </row>
    <row r="23" spans="1:19" s="4" customFormat="1" ht="13.5" customHeight="1">
      <c r="A23" s="42" t="s">
        <v>9</v>
      </c>
      <c r="B23" s="41"/>
      <c r="C23" s="7">
        <v>3861786</v>
      </c>
      <c r="D23" s="7"/>
      <c r="E23" s="7">
        <f>C23</f>
        <v>3861786</v>
      </c>
      <c r="F23" s="7"/>
      <c r="G23" s="7">
        <v>2711306</v>
      </c>
      <c r="H23" s="7"/>
      <c r="I23" s="59">
        <f>C23/$C$64</f>
        <v>0.004338601706245887</v>
      </c>
      <c r="J23" s="58"/>
      <c r="K23" s="7">
        <v>4351341.4</v>
      </c>
      <c r="L23" s="7"/>
      <c r="M23" s="7">
        <f>K23</f>
        <v>4351341.4</v>
      </c>
      <c r="N23" s="7"/>
      <c r="O23" s="7">
        <v>0</v>
      </c>
      <c r="P23" s="7"/>
      <c r="Q23" s="59">
        <f>K23/$K$64</f>
        <v>0.004659163321326298</v>
      </c>
      <c r="R23" s="62"/>
      <c r="S23" s="51">
        <f>(K23-C23)/K23</f>
        <v>0.1125067777950037</v>
      </c>
    </row>
    <row r="24" spans="1:19" s="4" customFormat="1" ht="13.5" customHeight="1">
      <c r="A24" s="43" t="s">
        <v>21</v>
      </c>
      <c r="B24" s="41"/>
      <c r="C24" s="7">
        <v>3820798.66</v>
      </c>
      <c r="D24" s="7"/>
      <c r="E24" s="7">
        <f>C24</f>
        <v>3820798.66</v>
      </c>
      <c r="F24" s="7"/>
      <c r="G24" s="7">
        <v>3645572</v>
      </c>
      <c r="H24" s="7"/>
      <c r="I24" s="59">
        <f>C24/$C$64</f>
        <v>0.004292553648881114</v>
      </c>
      <c r="J24" s="58"/>
      <c r="K24" s="7">
        <v>3787331.64</v>
      </c>
      <c r="L24" s="7"/>
      <c r="M24" s="7">
        <f>K24</f>
        <v>3787331.64</v>
      </c>
      <c r="N24" s="7"/>
      <c r="O24" s="7">
        <v>0</v>
      </c>
      <c r="P24" s="7"/>
      <c r="Q24" s="59">
        <f>K24/$K$64</f>
        <v>0.0040552544699863306</v>
      </c>
      <c r="R24" s="62"/>
      <c r="S24" s="51">
        <f>(K24-C24)/K24</f>
        <v>-0.008836569696336394</v>
      </c>
    </row>
    <row r="25" spans="1:19" s="4" customFormat="1" ht="13.5" customHeight="1">
      <c r="A25" s="40"/>
      <c r="B25" s="41"/>
      <c r="C25" s="83">
        <f>SUM(C20:C24)</f>
        <v>16234635.620000001</v>
      </c>
      <c r="D25" s="7"/>
      <c r="E25" s="83">
        <f>SUM(E20:E24)</f>
        <v>16234635.620000001</v>
      </c>
      <c r="F25" s="7"/>
      <c r="G25" s="83">
        <f>SUM(G20:G24)</f>
        <v>12886357</v>
      </c>
      <c r="H25" s="7"/>
      <c r="I25" s="84">
        <f>SUM(I20:I24)</f>
        <v>0.01823913023694536</v>
      </c>
      <c r="J25" s="58"/>
      <c r="K25" s="83">
        <f>SUM(K20:K24)</f>
        <v>22352940.96</v>
      </c>
      <c r="L25" s="7"/>
      <c r="M25" s="83">
        <f>SUM(M20:M24)</f>
        <v>22352940.96</v>
      </c>
      <c r="N25" s="7"/>
      <c r="O25" s="83">
        <f>SUM(O20:O24)</f>
        <v>0</v>
      </c>
      <c r="P25" s="7"/>
      <c r="Q25" s="84">
        <f>SUM(Q21:Q24)</f>
        <v>0.016520417558401456</v>
      </c>
      <c r="R25" s="62"/>
      <c r="S25" s="85">
        <f>(K25-C25)/K25</f>
        <v>0.2737136625980691</v>
      </c>
    </row>
    <row r="26" spans="1:19" s="4" customFormat="1" ht="13.5" customHeight="1">
      <c r="A26" s="40"/>
      <c r="B26" s="41"/>
      <c r="H26" s="7"/>
      <c r="I26" s="51"/>
      <c r="J26" s="58"/>
      <c r="Q26" s="56"/>
      <c r="R26" s="62"/>
      <c r="S26" s="51"/>
    </row>
    <row r="27" spans="1:19" ht="13.5" customHeight="1">
      <c r="A27" s="38" t="s">
        <v>24</v>
      </c>
      <c r="B27" s="41"/>
      <c r="C27" s="4"/>
      <c r="D27" s="4"/>
      <c r="E27" s="4"/>
      <c r="F27" s="4"/>
      <c r="G27" s="4"/>
      <c r="H27" s="7"/>
      <c r="I27" s="51"/>
      <c r="J27" s="58"/>
      <c r="K27" s="4"/>
      <c r="L27" s="4"/>
      <c r="M27" s="4"/>
      <c r="N27" s="4"/>
      <c r="O27" s="4"/>
      <c r="P27" s="4"/>
      <c r="Q27" s="56"/>
      <c r="R27" s="62"/>
      <c r="S27" s="51"/>
    </row>
    <row r="28" spans="1:19" ht="13.5" customHeight="1">
      <c r="A28" s="40" t="s">
        <v>25</v>
      </c>
      <c r="B28" s="41"/>
      <c r="C28" s="7">
        <v>2201608.58</v>
      </c>
      <c r="D28" s="7"/>
      <c r="E28" s="7">
        <f>C28</f>
        <v>2201608.58</v>
      </c>
      <c r="F28" s="7"/>
      <c r="G28" s="7">
        <v>734369</v>
      </c>
      <c r="H28" s="7"/>
      <c r="I28" s="59">
        <f>C28/$C$64</f>
        <v>0.0024734417551033607</v>
      </c>
      <c r="J28" s="58"/>
      <c r="K28" s="7">
        <v>1070664.79</v>
      </c>
      <c r="L28" s="7"/>
      <c r="M28" s="7">
        <f>K28</f>
        <v>1070664.79</v>
      </c>
      <c r="N28" s="7"/>
      <c r="O28" s="7">
        <v>0</v>
      </c>
      <c r="P28" s="7"/>
      <c r="Q28" s="59">
        <f>K28/$K$64</f>
        <v>0.0011464055932277628</v>
      </c>
      <c r="R28" s="62"/>
      <c r="S28" s="51">
        <f>(K28-C28)/K28</f>
        <v>-1.0563005345491936</v>
      </c>
    </row>
    <row r="29" spans="1:19" ht="13.5" customHeight="1">
      <c r="A29" s="40" t="s">
        <v>38</v>
      </c>
      <c r="B29" s="41"/>
      <c r="C29" s="7">
        <v>0</v>
      </c>
      <c r="D29" s="7"/>
      <c r="E29" s="7">
        <f>C29</f>
        <v>0</v>
      </c>
      <c r="F29" s="7"/>
      <c r="G29" s="7">
        <v>1060693</v>
      </c>
      <c r="H29" s="7"/>
      <c r="I29" s="59">
        <f>C29/$C$64</f>
        <v>0</v>
      </c>
      <c r="J29" s="58"/>
      <c r="K29" s="7">
        <v>164952.76</v>
      </c>
      <c r="L29" s="7"/>
      <c r="M29" s="7">
        <f>K29</f>
        <v>164952.76</v>
      </c>
      <c r="N29" s="7"/>
      <c r="O29" s="7">
        <v>0</v>
      </c>
      <c r="P29" s="7"/>
      <c r="Q29" s="59">
        <f>K29/$K$64</f>
        <v>0.00017662182267370237</v>
      </c>
      <c r="R29" s="62"/>
      <c r="S29" s="51">
        <v>0</v>
      </c>
    </row>
    <row r="30" spans="1:19" ht="13.5" customHeight="1">
      <c r="A30" s="40" t="s">
        <v>11</v>
      </c>
      <c r="B30" s="41"/>
      <c r="C30" s="7">
        <v>19768081.51</v>
      </c>
      <c r="D30" s="7"/>
      <c r="E30" s="7">
        <f>C30</f>
        <v>19768081.51</v>
      </c>
      <c r="F30" s="7"/>
      <c r="G30" s="7">
        <v>17154167</v>
      </c>
      <c r="H30" s="7"/>
      <c r="I30" s="59">
        <f>C30/$C$64</f>
        <v>0.022208851595736736</v>
      </c>
      <c r="J30" s="58"/>
      <c r="K30" s="7">
        <v>0</v>
      </c>
      <c r="L30" s="7"/>
      <c r="M30" s="7">
        <v>0</v>
      </c>
      <c r="N30" s="7"/>
      <c r="O30" s="7">
        <v>0</v>
      </c>
      <c r="P30" s="7"/>
      <c r="Q30" s="59">
        <f>K30/$K$64</f>
        <v>0</v>
      </c>
      <c r="R30" s="62"/>
      <c r="S30" s="51">
        <v>0</v>
      </c>
    </row>
    <row r="31" spans="1:19" ht="13.5" customHeight="1">
      <c r="A31" s="40" t="s">
        <v>12</v>
      </c>
      <c r="B31" s="41"/>
      <c r="C31" s="8">
        <v>974606.04</v>
      </c>
      <c r="D31" s="7"/>
      <c r="E31" s="8">
        <f>C31</f>
        <v>974606.04</v>
      </c>
      <c r="F31" s="7"/>
      <c r="G31" s="8">
        <v>661563</v>
      </c>
      <c r="H31" s="7"/>
      <c r="I31" s="60">
        <f>C31/$C$64</f>
        <v>0.0010949408973106093</v>
      </c>
      <c r="J31" s="58"/>
      <c r="K31" s="8">
        <v>1793988.69</v>
      </c>
      <c r="L31" s="7"/>
      <c r="M31" s="8">
        <f>K31</f>
        <v>1793988.69</v>
      </c>
      <c r="N31" s="7"/>
      <c r="O31" s="8">
        <v>0</v>
      </c>
      <c r="P31" s="7"/>
      <c r="Q31" s="60">
        <f>K31/$K$64</f>
        <v>0.0019208987608561844</v>
      </c>
      <c r="R31" s="62"/>
      <c r="S31" s="52">
        <f>(K31-C31)/K31</f>
        <v>0.4567379128794842</v>
      </c>
    </row>
    <row r="32" spans="1:19" s="4" customFormat="1" ht="13.5" customHeight="1">
      <c r="A32" s="42"/>
      <c r="B32" s="41"/>
      <c r="C32" s="7">
        <f>SUM(C28:D31)</f>
        <v>22944296.130000003</v>
      </c>
      <c r="D32" s="7"/>
      <c r="E32" s="7">
        <f>SUM(E28:E31)</f>
        <v>22944296.130000003</v>
      </c>
      <c r="F32" s="7"/>
      <c r="G32" s="7">
        <f>SUM(G28:G31)</f>
        <v>19610792</v>
      </c>
      <c r="H32" s="7"/>
      <c r="I32" s="59">
        <f>SUM(I28:I31)</f>
        <v>0.025777234248150708</v>
      </c>
      <c r="J32" s="58"/>
      <c r="K32" s="7">
        <f>SUM(K28:L31)</f>
        <v>3029606.24</v>
      </c>
      <c r="L32" s="7"/>
      <c r="M32" s="7">
        <f>SUM(M28:M31)</f>
        <v>3029606.24</v>
      </c>
      <c r="N32" s="7"/>
      <c r="O32" s="7">
        <f>SUM(O28:O31)</f>
        <v>0</v>
      </c>
      <c r="P32" s="7"/>
      <c r="Q32" s="59">
        <f>SUM(Q28:Q31)</f>
        <v>0.0032439261767576496</v>
      </c>
      <c r="R32" s="62"/>
      <c r="S32" s="51">
        <f>(K32-C32)/K32</f>
        <v>-6.573359147160986</v>
      </c>
    </row>
    <row r="33" spans="1:19" ht="13.5" customHeight="1">
      <c r="A33" s="35"/>
      <c r="B33" s="36"/>
      <c r="C33" s="4"/>
      <c r="D33" s="4"/>
      <c r="E33" s="4"/>
      <c r="F33" s="4"/>
      <c r="G33" s="4"/>
      <c r="H33" s="10"/>
      <c r="I33" s="49"/>
      <c r="J33" s="58"/>
      <c r="K33" s="4"/>
      <c r="L33" s="4"/>
      <c r="M33" s="4"/>
      <c r="N33" s="4"/>
      <c r="O33" s="4"/>
      <c r="P33" s="4"/>
      <c r="Q33" s="56"/>
      <c r="R33" s="62"/>
      <c r="S33" s="49"/>
    </row>
    <row r="34" spans="1:19" ht="13.5" customHeight="1">
      <c r="A34" s="38" t="s">
        <v>26</v>
      </c>
      <c r="B34" s="41"/>
      <c r="C34" s="4"/>
      <c r="D34" s="4"/>
      <c r="E34" s="4"/>
      <c r="F34" s="4"/>
      <c r="G34" s="4"/>
      <c r="H34" s="7"/>
      <c r="I34" s="51"/>
      <c r="J34" s="58"/>
      <c r="K34" s="4"/>
      <c r="L34" s="4"/>
      <c r="M34" s="4"/>
      <c r="N34" s="4"/>
      <c r="O34" s="4"/>
      <c r="P34" s="4"/>
      <c r="Q34" s="56"/>
      <c r="R34" s="62"/>
      <c r="S34" s="51"/>
    </row>
    <row r="35" spans="1:19" ht="13.5" customHeight="1">
      <c r="A35" s="40" t="s">
        <v>22</v>
      </c>
      <c r="B35" s="41"/>
      <c r="C35" s="7">
        <v>3985785.52</v>
      </c>
      <c r="D35" s="7"/>
      <c r="E35" s="7">
        <f>C35</f>
        <v>3985785.52</v>
      </c>
      <c r="F35" s="7"/>
      <c r="G35" s="7">
        <v>5320546</v>
      </c>
      <c r="H35" s="7"/>
      <c r="I35" s="59">
        <f>C35/$C$64</f>
        <v>0.004477911478730865</v>
      </c>
      <c r="J35" s="58"/>
      <c r="K35" s="7">
        <v>5676492.5</v>
      </c>
      <c r="L35" s="7"/>
      <c r="M35" s="7">
        <f>K35</f>
        <v>5676492.5</v>
      </c>
      <c r="N35" s="7"/>
      <c r="O35" s="7">
        <v>0</v>
      </c>
      <c r="P35" s="7"/>
      <c r="Q35" s="59">
        <f>K35/$K$64</f>
        <v>0.006078058055794891</v>
      </c>
      <c r="R35" s="62"/>
      <c r="S35" s="51">
        <f>(K35-C35)/K35</f>
        <v>0.29784360324619474</v>
      </c>
    </row>
    <row r="36" spans="1:19" ht="13.5" customHeight="1">
      <c r="A36" s="40" t="s">
        <v>13</v>
      </c>
      <c r="B36" s="41"/>
      <c r="C36" s="7">
        <v>25648.5</v>
      </c>
      <c r="D36" s="7"/>
      <c r="E36" s="7">
        <f>C36</f>
        <v>25648.5</v>
      </c>
      <c r="F36" s="7"/>
      <c r="G36" s="7">
        <v>27777</v>
      </c>
      <c r="H36" s="7"/>
      <c r="I36" s="59">
        <f>C36/$C$64</f>
        <v>2.881532686240192E-05</v>
      </c>
      <c r="J36" s="58"/>
      <c r="K36" s="7">
        <v>0</v>
      </c>
      <c r="L36" s="7"/>
      <c r="M36" s="7">
        <f>K36</f>
        <v>0</v>
      </c>
      <c r="N36" s="7"/>
      <c r="O36" s="7">
        <v>0</v>
      </c>
      <c r="P36" s="7"/>
      <c r="Q36" s="59">
        <f>K36/$K$64</f>
        <v>0</v>
      </c>
      <c r="R36" s="62"/>
      <c r="S36" s="51">
        <v>0</v>
      </c>
    </row>
    <row r="37" spans="1:19" ht="13.5" customHeight="1">
      <c r="A37" s="40" t="s">
        <v>14</v>
      </c>
      <c r="B37" s="41"/>
      <c r="C37" s="7">
        <v>1037753</v>
      </c>
      <c r="D37" s="7"/>
      <c r="E37" s="7">
        <v>1037753</v>
      </c>
      <c r="F37" s="7"/>
      <c r="G37" s="7">
        <v>886353</v>
      </c>
      <c r="H37" s="7"/>
      <c r="I37" s="59">
        <f>C37/$C$64</f>
        <v>0.001165884628630843</v>
      </c>
      <c r="J37" s="58"/>
      <c r="K37" s="7">
        <v>6076598.36</v>
      </c>
      <c r="L37" s="7"/>
      <c r="M37" s="7">
        <f>K37</f>
        <v>6076598.36</v>
      </c>
      <c r="N37" s="7"/>
      <c r="O37" s="7">
        <v>0</v>
      </c>
      <c r="P37" s="7"/>
      <c r="Q37" s="59">
        <f>K37/$K$64</f>
        <v>0.006506468142753298</v>
      </c>
      <c r="R37" s="62"/>
      <c r="S37" s="51">
        <v>0</v>
      </c>
    </row>
    <row r="38" spans="1:19" ht="13.5" customHeight="1">
      <c r="A38" s="40" t="s">
        <v>43</v>
      </c>
      <c r="B38" s="41"/>
      <c r="C38" s="7">
        <v>0</v>
      </c>
      <c r="D38" s="7"/>
      <c r="E38" s="7">
        <f>C38</f>
        <v>0</v>
      </c>
      <c r="F38" s="7"/>
      <c r="G38" s="7">
        <v>0</v>
      </c>
      <c r="H38" s="7"/>
      <c r="I38" s="81">
        <f>C38/$C$64</f>
        <v>0</v>
      </c>
      <c r="J38" s="58"/>
      <c r="K38" s="7">
        <v>7403240.25</v>
      </c>
      <c r="L38" s="7"/>
      <c r="M38" s="7">
        <f>K38</f>
        <v>7403240.25</v>
      </c>
      <c r="N38" s="7"/>
      <c r="O38" s="7">
        <v>0</v>
      </c>
      <c r="P38" s="7"/>
      <c r="Q38" s="59">
        <f>K38/$K$64</f>
        <v>0.007926959128457844</v>
      </c>
      <c r="R38" s="62"/>
      <c r="S38" s="51">
        <f>(K38-C38)/K38</f>
        <v>1</v>
      </c>
    </row>
    <row r="39" spans="1:19" ht="13.5" customHeight="1">
      <c r="A39" s="40"/>
      <c r="B39" s="41"/>
      <c r="C39" s="83">
        <f>SUM(C35:C38)</f>
        <v>5049187.02</v>
      </c>
      <c r="D39" s="7"/>
      <c r="E39" s="83">
        <f>SUM(E35:E38)</f>
        <v>5049187.02</v>
      </c>
      <c r="F39" s="7"/>
      <c r="G39" s="83">
        <f>SUM(G35:G38)</f>
        <v>6234676</v>
      </c>
      <c r="H39" s="7"/>
      <c r="I39" s="84">
        <f>SUM(I35:I38)</f>
        <v>0.005672611434224111</v>
      </c>
      <c r="J39" s="58"/>
      <c r="K39" s="83">
        <f>SUM(K35:K38)</f>
        <v>19156331.11</v>
      </c>
      <c r="L39" s="7"/>
      <c r="M39" s="83">
        <f>SUM(M35:M38)</f>
        <v>19156331.11</v>
      </c>
      <c r="N39" s="7"/>
      <c r="O39" s="83">
        <f>SUM(O35:O38)</f>
        <v>0</v>
      </c>
      <c r="P39" s="7"/>
      <c r="Q39" s="84">
        <f>SUM(Q35:Q38)</f>
        <v>0.020511485327006036</v>
      </c>
      <c r="R39" s="62"/>
      <c r="S39" s="85">
        <f>(K39-C39)/K39</f>
        <v>0.7364220219933336</v>
      </c>
    </row>
    <row r="40" spans="1:19" ht="13.5" customHeight="1" thickBot="1">
      <c r="A40" s="86"/>
      <c r="B40" s="87"/>
      <c r="C40" s="7"/>
      <c r="D40" s="7"/>
      <c r="E40" s="7"/>
      <c r="F40" s="7"/>
      <c r="G40" s="7"/>
      <c r="H40" s="7"/>
      <c r="I40" s="51"/>
      <c r="J40" s="58"/>
      <c r="K40" s="4"/>
      <c r="L40" s="4"/>
      <c r="M40" s="4"/>
      <c r="N40" s="4"/>
      <c r="O40" s="4"/>
      <c r="P40" s="4"/>
      <c r="Q40" s="56"/>
      <c r="R40" s="62"/>
      <c r="S40" s="51"/>
    </row>
    <row r="41" spans="1:19" s="1" customFormat="1" ht="13.5" customHeight="1" thickBot="1">
      <c r="A41" s="70" t="s">
        <v>18</v>
      </c>
      <c r="B41" s="26"/>
      <c r="C41" s="27">
        <f>C17+C25+C32+C39</f>
        <v>729538753.61</v>
      </c>
      <c r="D41" s="28"/>
      <c r="E41" s="28">
        <f>ROUNDUP(E17+E25+E32+E39,0)</f>
        <v>729538754</v>
      </c>
      <c r="F41" s="28"/>
      <c r="G41" s="28">
        <f>G17+G25+G32+G39</f>
        <v>718501713</v>
      </c>
      <c r="H41" s="28"/>
      <c r="I41" s="63">
        <f>I17+I25+I32+I39</f>
        <v>0.8196150903195683</v>
      </c>
      <c r="J41" s="30"/>
      <c r="K41" s="28">
        <f>K17+K25+K32+K39</f>
        <v>750027277.1500001</v>
      </c>
      <c r="L41" s="28"/>
      <c r="M41" s="28">
        <f>M17+M25+M32+M39</f>
        <v>750027277.1500001</v>
      </c>
      <c r="N41" s="28"/>
      <c r="O41" s="28">
        <f>O17+O25+O32+O39</f>
        <v>0</v>
      </c>
      <c r="P41" s="28"/>
      <c r="Q41" s="63">
        <f>Q17+Q25+Q32+Q39</f>
        <v>0.7956717792619235</v>
      </c>
      <c r="R41" s="31"/>
      <c r="S41" s="29">
        <f>(K41-C41)/K41</f>
        <v>0.027317037878747074</v>
      </c>
    </row>
    <row r="42" spans="1:19" s="4" customFormat="1" ht="13.5" customHeight="1" thickBot="1">
      <c r="A42" s="42"/>
      <c r="B42" s="41"/>
      <c r="C42" s="50"/>
      <c r="D42" s="7"/>
      <c r="E42" s="7"/>
      <c r="F42" s="7"/>
      <c r="G42" s="7"/>
      <c r="H42" s="7"/>
      <c r="I42" s="51"/>
      <c r="J42" s="58"/>
      <c r="Q42" s="56"/>
      <c r="R42" s="62"/>
      <c r="S42" s="51"/>
    </row>
    <row r="43" spans="1:19" s="4" customFormat="1" ht="36" customHeight="1" thickBot="1">
      <c r="A43" s="71" t="s">
        <v>28</v>
      </c>
      <c r="B43" s="72"/>
      <c r="C43" s="73"/>
      <c r="D43" s="74"/>
      <c r="E43" s="74"/>
      <c r="F43" s="74"/>
      <c r="G43" s="74"/>
      <c r="H43" s="74"/>
      <c r="I43" s="75"/>
      <c r="J43" s="76"/>
      <c r="K43" s="74"/>
      <c r="L43" s="74"/>
      <c r="M43" s="74"/>
      <c r="N43" s="74"/>
      <c r="O43" s="74"/>
      <c r="P43" s="74"/>
      <c r="Q43" s="75"/>
      <c r="R43" s="77"/>
      <c r="S43" s="75"/>
    </row>
    <row r="44" spans="1:19" s="4" customFormat="1" ht="13.5" customHeigh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ht="13.5" customHeight="1">
      <c r="A45" s="38" t="s">
        <v>15</v>
      </c>
      <c r="B45" s="41"/>
      <c r="C45" s="50"/>
      <c r="D45" s="7"/>
      <c r="E45" s="7"/>
      <c r="F45" s="7"/>
      <c r="G45" s="7"/>
      <c r="H45" s="7"/>
      <c r="I45" s="51"/>
      <c r="J45" s="58"/>
      <c r="K45" s="4"/>
      <c r="L45" s="4"/>
      <c r="M45" s="4"/>
      <c r="N45" s="4"/>
      <c r="O45" s="4"/>
      <c r="P45" s="4"/>
      <c r="Q45" s="56"/>
      <c r="R45" s="62"/>
      <c r="S45" s="51"/>
    </row>
    <row r="46" spans="1:19" ht="13.5" customHeight="1">
      <c r="A46" s="43" t="s">
        <v>31</v>
      </c>
      <c r="B46" s="41"/>
      <c r="C46" s="7">
        <v>123965428.44</v>
      </c>
      <c r="D46" s="7"/>
      <c r="E46" s="7">
        <f>C46</f>
        <v>123965428.44</v>
      </c>
      <c r="F46" s="7"/>
      <c r="G46" s="7">
        <v>131847403.9</v>
      </c>
      <c r="H46" s="7"/>
      <c r="I46" s="59">
        <f>C46/$C$64</f>
        <v>0.13927147163133496</v>
      </c>
      <c r="J46" s="58"/>
      <c r="K46" s="7">
        <v>136676988.76</v>
      </c>
      <c r="L46" s="7"/>
      <c r="M46" s="7">
        <f>K46</f>
        <v>136676988.76</v>
      </c>
      <c r="N46" s="7"/>
      <c r="O46" s="7">
        <v>0</v>
      </c>
      <c r="P46" s="7"/>
      <c r="Q46" s="59">
        <f>K46/$K$64</f>
        <v>0.1463457711913661</v>
      </c>
      <c r="R46" s="62"/>
      <c r="S46" s="51">
        <f aca="true" t="shared" si="0" ref="S46:S51">(K46-C46)/K46</f>
        <v>0.09300439258521453</v>
      </c>
    </row>
    <row r="47" spans="1:19" ht="13.5" customHeight="1">
      <c r="A47" s="43" t="s">
        <v>37</v>
      </c>
      <c r="B47" s="41"/>
      <c r="C47" s="7">
        <v>22602340.92</v>
      </c>
      <c r="D47" s="7"/>
      <c r="E47" s="7">
        <f>C47</f>
        <v>22602340.92</v>
      </c>
      <c r="F47" s="7"/>
      <c r="G47" s="7">
        <v>11160613.84</v>
      </c>
      <c r="H47" s="7"/>
      <c r="I47" s="59">
        <f>C47/$C$64</f>
        <v>0.025393057740812994</v>
      </c>
      <c r="J47" s="58"/>
      <c r="K47" s="7">
        <v>32355762.68</v>
      </c>
      <c r="L47" s="7"/>
      <c r="M47" s="7">
        <f>K47</f>
        <v>32355762.68</v>
      </c>
      <c r="N47" s="7"/>
      <c r="O47" s="7">
        <v>0</v>
      </c>
      <c r="P47" s="7"/>
      <c r="Q47" s="59">
        <f>K47/$K$64</f>
        <v>0.03464466904669771</v>
      </c>
      <c r="R47" s="62"/>
      <c r="S47" s="51">
        <f t="shared" si="0"/>
        <v>0.3014431109679532</v>
      </c>
    </row>
    <row r="48" spans="1:19" ht="13.5" customHeight="1">
      <c r="A48" s="43" t="s">
        <v>39</v>
      </c>
      <c r="B48" s="41"/>
      <c r="C48" s="7">
        <v>3935684.02</v>
      </c>
      <c r="D48" s="7"/>
      <c r="E48" s="7">
        <f>C48</f>
        <v>3935684.02</v>
      </c>
      <c r="F48" s="7"/>
      <c r="G48" s="7">
        <v>4369120.11</v>
      </c>
      <c r="H48" s="7"/>
      <c r="I48" s="59">
        <f>C48/$C$64</f>
        <v>0.004421623933697174</v>
      </c>
      <c r="J48" s="58"/>
      <c r="K48" s="7">
        <v>3801780.52</v>
      </c>
      <c r="L48" s="7"/>
      <c r="M48" s="7">
        <f>K48</f>
        <v>3801780.52</v>
      </c>
      <c r="N48" s="7"/>
      <c r="O48" s="7">
        <v>0</v>
      </c>
      <c r="P48" s="7"/>
      <c r="Q48" s="59">
        <f>K48/$K$64</f>
        <v>0.0040707254904239</v>
      </c>
      <c r="R48" s="62"/>
      <c r="S48" s="51">
        <f t="shared" si="0"/>
        <v>-0.035221259958478614</v>
      </c>
    </row>
    <row r="49" spans="1:19" ht="13.5" customHeight="1">
      <c r="A49" s="43" t="s">
        <v>32</v>
      </c>
      <c r="B49" s="41"/>
      <c r="C49" s="7">
        <v>30289.08</v>
      </c>
      <c r="D49" s="7">
        <v>9485.48</v>
      </c>
      <c r="E49" s="7">
        <f>C49</f>
        <v>30289.08</v>
      </c>
      <c r="F49" s="7"/>
      <c r="G49" s="7">
        <v>637645.07</v>
      </c>
      <c r="H49" s="7"/>
      <c r="I49" s="59">
        <f>C49/$C$64</f>
        <v>3.4028880463241154E-05</v>
      </c>
      <c r="J49" s="57"/>
      <c r="K49" s="7">
        <v>0</v>
      </c>
      <c r="L49" s="7">
        <v>9485.48</v>
      </c>
      <c r="M49" s="7">
        <f>K49</f>
        <v>0</v>
      </c>
      <c r="N49" s="7"/>
      <c r="O49" s="7">
        <v>0</v>
      </c>
      <c r="P49" s="7"/>
      <c r="Q49" s="59">
        <f>K49/$K$64</f>
        <v>0</v>
      </c>
      <c r="R49" s="62"/>
      <c r="S49" s="51">
        <v>0</v>
      </c>
    </row>
    <row r="50" spans="1:19" ht="13.5" customHeight="1">
      <c r="A50" s="43" t="s">
        <v>33</v>
      </c>
      <c r="B50" s="41"/>
      <c r="C50" s="8">
        <v>10026725.17</v>
      </c>
      <c r="D50" s="7"/>
      <c r="E50" s="8">
        <f>C50</f>
        <v>10026725.17</v>
      </c>
      <c r="F50" s="7"/>
      <c r="G50" s="8">
        <v>9128768.85</v>
      </c>
      <c r="H50" s="7"/>
      <c r="I50" s="60">
        <f>C50/$C$64</f>
        <v>0.011264727494123338</v>
      </c>
      <c r="J50" s="57"/>
      <c r="K50" s="8">
        <v>10026725.17</v>
      </c>
      <c r="L50" s="7"/>
      <c r="M50" s="8">
        <f>K50</f>
        <v>10026725.17</v>
      </c>
      <c r="N50" s="7"/>
      <c r="O50" s="8">
        <v>0</v>
      </c>
      <c r="P50" s="7"/>
      <c r="Q50" s="60">
        <f>K50/$K$64</f>
        <v>0.010736034213514755</v>
      </c>
      <c r="R50" s="62"/>
      <c r="S50" s="51">
        <f t="shared" si="0"/>
        <v>0</v>
      </c>
    </row>
    <row r="51" spans="1:19" ht="13.5" customHeight="1">
      <c r="A51" s="43"/>
      <c r="B51" s="41"/>
      <c r="C51" s="7">
        <f>SUM(C46:C50)</f>
        <v>160560467.63000003</v>
      </c>
      <c r="D51" s="7"/>
      <c r="E51" s="7">
        <f>SUM(E46:E50)</f>
        <v>160560467.63000003</v>
      </c>
      <c r="F51" s="7"/>
      <c r="G51" s="7">
        <f>SUM(G46:G50)</f>
        <v>157143551.77</v>
      </c>
      <c r="H51" s="7"/>
      <c r="I51" s="59">
        <f>SUM(I46:I50)</f>
        <v>0.1803849096804317</v>
      </c>
      <c r="J51" s="58"/>
      <c r="K51" s="7">
        <f>SUM(K46:K50)</f>
        <v>182861257.13</v>
      </c>
      <c r="L51" s="7"/>
      <c r="M51" s="7">
        <f>SUM(M46:M50)</f>
        <v>182861257.13</v>
      </c>
      <c r="N51" s="7"/>
      <c r="O51" s="7">
        <f>SUM(O46:O50)</f>
        <v>0</v>
      </c>
      <c r="P51" s="7"/>
      <c r="Q51" s="59">
        <f>SUM(Q46:Q50)</f>
        <v>0.19579719994200248</v>
      </c>
      <c r="R51" s="62"/>
      <c r="S51" s="85">
        <f t="shared" si="0"/>
        <v>0.12195469860598114</v>
      </c>
    </row>
    <row r="52" spans="1:19" ht="13.5" customHeight="1" thickBot="1">
      <c r="A52" s="35"/>
      <c r="B52" s="36"/>
      <c r="C52" s="35"/>
      <c r="D52" s="10"/>
      <c r="E52" s="10"/>
      <c r="F52" s="10"/>
      <c r="G52" s="10"/>
      <c r="H52" s="10"/>
      <c r="I52" s="49"/>
      <c r="J52" s="58"/>
      <c r="K52" s="4"/>
      <c r="L52" s="4"/>
      <c r="M52" s="4"/>
      <c r="N52" s="4"/>
      <c r="O52" s="4"/>
      <c r="P52" s="4"/>
      <c r="Q52" s="56"/>
      <c r="R52" s="62"/>
      <c r="S52" s="49"/>
    </row>
    <row r="53" spans="1:19" s="4" customFormat="1" ht="34.5" customHeight="1" thickBot="1">
      <c r="A53" s="126" t="s">
        <v>30</v>
      </c>
      <c r="B53" s="127"/>
      <c r="C53" s="28">
        <f>C51</f>
        <v>160560467.63000003</v>
      </c>
      <c r="D53" s="28"/>
      <c r="E53" s="28">
        <f>E51</f>
        <v>160560467.63000003</v>
      </c>
      <c r="F53" s="28"/>
      <c r="G53" s="28">
        <f>G51</f>
        <v>157143551.77</v>
      </c>
      <c r="H53" s="28"/>
      <c r="I53" s="63">
        <f>I51</f>
        <v>0.1803849096804317</v>
      </c>
      <c r="J53" s="31"/>
      <c r="K53" s="28">
        <f>K51</f>
        <v>182861257.13</v>
      </c>
      <c r="L53" s="28"/>
      <c r="M53" s="28">
        <f>M51</f>
        <v>182861257.13</v>
      </c>
      <c r="N53" s="28"/>
      <c r="O53" s="28">
        <f>O51</f>
        <v>0</v>
      </c>
      <c r="P53" s="28"/>
      <c r="Q53" s="63">
        <f>Q51</f>
        <v>0.19579719994200248</v>
      </c>
      <c r="R53" s="31"/>
      <c r="S53" s="29">
        <f>(K53-C53)/K53</f>
        <v>0.12195469860598114</v>
      </c>
    </row>
    <row r="54" spans="1:19" s="4" customFormat="1" ht="13.5" customHeight="1" thickBot="1">
      <c r="A54" s="43"/>
      <c r="B54" s="41"/>
      <c r="C54" s="50"/>
      <c r="D54" s="7"/>
      <c r="E54" s="7"/>
      <c r="F54" s="7"/>
      <c r="G54" s="7"/>
      <c r="H54" s="7"/>
      <c r="I54" s="51"/>
      <c r="J54" s="57"/>
      <c r="Q54" s="56"/>
      <c r="R54" s="62"/>
      <c r="S54" s="51"/>
    </row>
    <row r="55" spans="1:19" s="4" customFormat="1" ht="13.5" customHeight="1" thickBot="1">
      <c r="A55" s="78" t="s">
        <v>34</v>
      </c>
      <c r="B55" s="79"/>
      <c r="C55" s="73"/>
      <c r="D55" s="74"/>
      <c r="E55" s="74"/>
      <c r="F55" s="74"/>
      <c r="G55" s="74"/>
      <c r="H55" s="74"/>
      <c r="I55" s="75"/>
      <c r="J55" s="77"/>
      <c r="K55" s="72"/>
      <c r="L55" s="72"/>
      <c r="M55" s="72"/>
      <c r="N55" s="72"/>
      <c r="O55" s="72"/>
      <c r="P55" s="72"/>
      <c r="Q55" s="80"/>
      <c r="R55" s="77"/>
      <c r="S55" s="75"/>
    </row>
    <row r="56" spans="1:19" s="4" customFormat="1" ht="13.5" customHeight="1">
      <c r="A56" s="44"/>
      <c r="B56" s="45"/>
      <c r="C56" s="53"/>
      <c r="D56" s="11"/>
      <c r="E56" s="11"/>
      <c r="F56" s="11"/>
      <c r="G56" s="11"/>
      <c r="H56" s="11"/>
      <c r="I56" s="54"/>
      <c r="J56" s="57"/>
      <c r="K56" s="1"/>
      <c r="L56" s="1"/>
      <c r="M56" s="1"/>
      <c r="N56" s="1"/>
      <c r="O56" s="1"/>
      <c r="P56" s="1"/>
      <c r="Q56" s="61"/>
      <c r="R56" s="57"/>
      <c r="S56" s="54"/>
    </row>
    <row r="57" spans="1:19" s="4" customFormat="1" ht="13.5" customHeight="1">
      <c r="A57" s="38" t="s">
        <v>35</v>
      </c>
      <c r="B57" s="41"/>
      <c r="C57" s="50"/>
      <c r="D57" s="7"/>
      <c r="E57" s="7"/>
      <c r="F57" s="7"/>
      <c r="G57" s="7"/>
      <c r="H57" s="7"/>
      <c r="I57" s="51"/>
      <c r="J57" s="57"/>
      <c r="K57" s="1"/>
      <c r="L57" s="1"/>
      <c r="M57" s="1"/>
      <c r="N57" s="1"/>
      <c r="O57" s="1"/>
      <c r="P57" s="1"/>
      <c r="Q57" s="61"/>
      <c r="R57" s="57"/>
      <c r="S57" s="51"/>
    </row>
    <row r="58" spans="1:19" s="4" customFormat="1" ht="13.5" customHeight="1">
      <c r="A58" s="43" t="s">
        <v>19</v>
      </c>
      <c r="B58" s="41"/>
      <c r="C58" s="8">
        <v>0</v>
      </c>
      <c r="D58" s="7"/>
      <c r="E58" s="8">
        <f>C58</f>
        <v>0</v>
      </c>
      <c r="F58" s="7"/>
      <c r="G58" s="8">
        <v>4250</v>
      </c>
      <c r="H58" s="7"/>
      <c r="I58" s="60">
        <f>C58/$C$64</f>
        <v>0</v>
      </c>
      <c r="J58" s="57"/>
      <c r="K58" s="8">
        <v>1043397.25</v>
      </c>
      <c r="L58" s="7"/>
      <c r="M58" s="8">
        <f>K58</f>
        <v>1043397.25</v>
      </c>
      <c r="N58" s="7"/>
      <c r="O58" s="8">
        <v>0</v>
      </c>
      <c r="P58" s="7"/>
      <c r="Q58" s="60">
        <f>K58/$K$64</f>
        <v>0.001117209097124102</v>
      </c>
      <c r="R58" s="57"/>
      <c r="S58" s="51">
        <f>(K58-C58)/K58</f>
        <v>1</v>
      </c>
    </row>
    <row r="59" spans="1:19" s="4" customFormat="1" ht="13.5" customHeight="1">
      <c r="A59" s="44"/>
      <c r="B59" s="45"/>
      <c r="C59" s="7">
        <f>SUM(C58:C58)</f>
        <v>0</v>
      </c>
      <c r="D59" s="7"/>
      <c r="E59" s="7">
        <f>SUM(E58:E58)</f>
        <v>0</v>
      </c>
      <c r="F59" s="7"/>
      <c r="G59" s="7">
        <f>SUM(G58:G58)</f>
        <v>4250</v>
      </c>
      <c r="H59" s="7"/>
      <c r="I59" s="59">
        <f>SUM(I58:I58)</f>
        <v>0</v>
      </c>
      <c r="J59" s="57"/>
      <c r="K59" s="7">
        <f>SUM(K58:K58)</f>
        <v>1043397.25</v>
      </c>
      <c r="L59" s="7"/>
      <c r="M59" s="7">
        <f>SUM(M58:M58)</f>
        <v>1043397.25</v>
      </c>
      <c r="N59" s="7"/>
      <c r="O59" s="7">
        <f>SUM(O58)</f>
        <v>0</v>
      </c>
      <c r="P59" s="7"/>
      <c r="Q59" s="59">
        <f>SUM(Q58)</f>
        <v>0.001117209097124102</v>
      </c>
      <c r="R59" s="57"/>
      <c r="S59" s="85">
        <v>0</v>
      </c>
    </row>
    <row r="60" spans="1:19" s="1" customFormat="1" ht="13.5" customHeight="1" thickBot="1">
      <c r="A60" s="43"/>
      <c r="B60" s="45"/>
      <c r="C60" s="53"/>
      <c r="D60" s="11"/>
      <c r="E60" s="11"/>
      <c r="F60" s="11"/>
      <c r="G60" s="11"/>
      <c r="H60" s="11"/>
      <c r="I60" s="54"/>
      <c r="J60" s="57"/>
      <c r="Q60" s="61"/>
      <c r="R60" s="57"/>
      <c r="S60" s="54"/>
    </row>
    <row r="61" spans="1:19" ht="13.5" customHeight="1" thickBot="1">
      <c r="A61" s="25" t="s">
        <v>36</v>
      </c>
      <c r="B61" s="26"/>
      <c r="C61" s="27">
        <f>C59</f>
        <v>0</v>
      </c>
      <c r="D61" s="64"/>
      <c r="E61" s="28">
        <f>E59</f>
        <v>0</v>
      </c>
      <c r="F61" s="28"/>
      <c r="G61" s="28">
        <f>G59</f>
        <v>4250</v>
      </c>
      <c r="H61" s="64"/>
      <c r="I61" s="63">
        <f>I59</f>
        <v>0</v>
      </c>
      <c r="J61" s="65"/>
      <c r="K61" s="28">
        <f>K59</f>
        <v>1043397.25</v>
      </c>
      <c r="L61" s="64"/>
      <c r="M61" s="28">
        <f>M59</f>
        <v>1043397.25</v>
      </c>
      <c r="N61" s="28"/>
      <c r="O61" s="28">
        <f>O59</f>
        <v>0</v>
      </c>
      <c r="P61" s="64"/>
      <c r="Q61" s="63">
        <f>Q59</f>
        <v>0.001117209097124102</v>
      </c>
      <c r="R61" s="31"/>
      <c r="S61" s="29">
        <f>S59</f>
        <v>0</v>
      </c>
    </row>
    <row r="62" spans="1:19" s="4" customFormat="1" ht="13.5" customHeight="1">
      <c r="A62" s="42"/>
      <c r="B62" s="41"/>
      <c r="C62" s="50"/>
      <c r="D62" s="7"/>
      <c r="E62" s="7"/>
      <c r="F62" s="7"/>
      <c r="G62" s="7"/>
      <c r="H62" s="7"/>
      <c r="I62" s="51"/>
      <c r="J62" s="58"/>
      <c r="Q62" s="56"/>
      <c r="R62" s="62"/>
      <c r="S62" s="51"/>
    </row>
    <row r="63" spans="1:19" ht="13.5" customHeight="1" thickBot="1">
      <c r="A63" s="42"/>
      <c r="B63" s="41"/>
      <c r="C63" s="50"/>
      <c r="D63" s="7"/>
      <c r="E63" s="7"/>
      <c r="F63" s="7"/>
      <c r="G63" s="7"/>
      <c r="H63" s="7"/>
      <c r="I63" s="51"/>
      <c r="J63" s="58"/>
      <c r="K63" s="4"/>
      <c r="L63" s="4"/>
      <c r="M63" s="4"/>
      <c r="N63" s="4"/>
      <c r="O63" s="4"/>
      <c r="P63" s="4"/>
      <c r="Q63" s="56"/>
      <c r="R63" s="62"/>
      <c r="S63" s="51"/>
    </row>
    <row r="64" spans="1:19" s="15" customFormat="1" ht="20.25" thickBot="1">
      <c r="A64" s="32" t="s">
        <v>17</v>
      </c>
      <c r="B64" s="33"/>
      <c r="C64" s="66">
        <f>C41+C53+C61</f>
        <v>890099221.24</v>
      </c>
      <c r="D64" s="67"/>
      <c r="E64" s="67">
        <f>E41+E53+E61</f>
        <v>890099221.63</v>
      </c>
      <c r="F64" s="67"/>
      <c r="G64" s="67">
        <f>G41+G53+G61</f>
        <v>875649514.77</v>
      </c>
      <c r="H64" s="67"/>
      <c r="I64" s="68">
        <f>I41+I53+I61</f>
        <v>1</v>
      </c>
      <c r="J64" s="69"/>
      <c r="K64" s="67">
        <f>K41+K53+K61</f>
        <v>933931931.5300001</v>
      </c>
      <c r="L64" s="67"/>
      <c r="M64" s="67">
        <f>M41+M53+M61</f>
        <v>933931931.5300001</v>
      </c>
      <c r="N64" s="67"/>
      <c r="O64" s="67">
        <f>O41+O53+O61</f>
        <v>0</v>
      </c>
      <c r="P64" s="67"/>
      <c r="Q64" s="68">
        <f>Q41+Q53+Q61</f>
        <v>0.99258618830105</v>
      </c>
      <c r="R64" s="31"/>
      <c r="S64" s="68">
        <f>(K64-C64)/K64</f>
        <v>0.04693351711210023</v>
      </c>
    </row>
    <row r="65" spans="1:10" s="15" customFormat="1" ht="13.5" customHeight="1">
      <c r="A65" s="9"/>
      <c r="B65" s="14"/>
      <c r="C65" s="11"/>
      <c r="D65" s="11"/>
      <c r="E65" s="11"/>
      <c r="F65" s="11"/>
      <c r="G65" s="11"/>
      <c r="H65" s="11"/>
      <c r="I65" s="12"/>
      <c r="J65" s="6"/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ht="13.5" customHeight="1">
      <c r="A67" s="2"/>
      <c r="B67" s="2"/>
      <c r="C67" s="2"/>
      <c r="D67" s="2"/>
      <c r="E67" s="2"/>
      <c r="F67" s="2"/>
      <c r="G67" s="2"/>
      <c r="H67" s="2"/>
      <c r="I67" s="5"/>
      <c r="J67" s="13"/>
    </row>
    <row r="68" spans="1:10" ht="13.5" customHeight="1">
      <c r="A68" s="16"/>
      <c r="B68" s="16"/>
      <c r="C68" s="17"/>
      <c r="D68" s="17"/>
      <c r="E68" s="17"/>
      <c r="F68" s="17"/>
      <c r="G68" s="18"/>
      <c r="H68" s="18"/>
      <c r="I68" s="19"/>
      <c r="J68" s="6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1"/>
    </row>
    <row r="71" spans="1:10" ht="13.5" customHeight="1">
      <c r="A71" s="20"/>
      <c r="B71" s="21"/>
      <c r="C71" s="22"/>
      <c r="D71" s="22"/>
      <c r="G71" s="20"/>
      <c r="H71" s="20"/>
      <c r="I71" s="23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3:10" ht="13.5" customHeight="1">
      <c r="C73" s="22"/>
      <c r="D73" s="22"/>
      <c r="J73" s="1"/>
    </row>
    <row r="74" ht="13.5" customHeight="1">
      <c r="J74" s="1"/>
    </row>
    <row r="75" spans="3:10" ht="13.5" customHeight="1">
      <c r="C75" s="22"/>
      <c r="D75" s="22"/>
      <c r="J75" s="1"/>
    </row>
    <row r="76" ht="13.5" customHeight="1"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spans="2:10" ht="13.5" customHeight="1">
      <c r="B82" s="21"/>
      <c r="J82" s="1"/>
    </row>
    <row r="83" spans="2:10" ht="13.5" customHeight="1">
      <c r="B83" s="21"/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</sheetData>
  <sheetProtection/>
  <mergeCells count="6">
    <mergeCell ref="A53:B53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2024-02-14T18:34:00Z</cp:lastPrinted>
  <dcterms:created xsi:type="dcterms:W3CDTF">2009-02-19T19:53:26Z</dcterms:created>
  <dcterms:modified xsi:type="dcterms:W3CDTF">2024-02-14T18:34:01Z</dcterms:modified>
  <cp:category/>
  <cp:version/>
  <cp:contentType/>
  <cp:contentStatus/>
</cp:coreProperties>
</file>