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2017'!$A$9:$J$77</definedName>
    <definedName name="A_impresión_IM">#REF!</definedName>
    <definedName name="_xlnm.Print_Area" localSheetId="0">'FEBRERO 2017'!$A$2:$S$70</definedName>
    <definedName name="TOTALA" localSheetId="0">'FEBRERO 2017'!$E$70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<sst xmlns="http://schemas.openxmlformats.org/spreadsheetml/2006/main" count="53" uniqueCount="49">
  <si>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</si>
  <si>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</si>
  <si>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</si>
  <si>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</si>
  <si>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</si>
  <si>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</si>
  <si>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</si>
  <si>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</si>
  <si>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</si>
  <si>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</si>
  <si>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</si>
  <si>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</si>
  <si>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</si>
  <si>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</si>
  <si>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</si>
  <si>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</si>
  <si>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</si>
  <si>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</si>
  <si>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</si>
  <si>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</si>
  <si>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</si>
  <si>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</si>
  <si>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</si>
  <si>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</si>
  <si>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</si>
  <si>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</si>
  <si>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</si>
  <si>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</si>
  <si>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</si>
  <si>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</si>
  <si>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</si>
  <si>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</si>
  <si>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</si>
  <si>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</si>
  <si>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</si>
  <si>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</si>
  <si>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</si>
  <si>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</si>
  <si>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VENTA DE BIENES MUNICIPALES</t>
  </si>
  <si>
    <t>PARTICIPACIONES ESTATALES</t>
  </si>
  <si>
    <t>2023 VS 2022</t>
  </si>
  <si>
    <t>OTROS INGRESOS</t>
  </si>
  <si>
    <t>ACCESORIOS DE IMPUESTO (RECARGOS)</t>
  </si>
  <si>
    <t>RECARGOS</t>
  </si>
  <si>
    <t>GASTOS DE EJECUCION</t>
  </si>
  <si>
    <t>COMPARATIVO MES NOVIEMBRE DE  2022 VS MES DE NOVIEMBRE 2023</t>
  </si>
  <si>
    <t>NOVIEMBRE</t>
  </si>
  <si>
    <t>APROV. URBANOS OPTATIVOS</t>
  </si>
  <si>
    <t>CONVENIOS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</si>
</sst>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6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Courier New"/>
      <family val="3"/>
    </font>
    <font>
      <b/>
      <sz val="12"/>
      <color indexed="9"/>
      <name val="Courier New"/>
      <family val="3"/>
    </font>
    <font>
      <b/>
      <sz val="11"/>
      <color indexed="9"/>
      <name val="Arial"/>
      <family val="2"/>
    </font>
    <font>
      <b/>
      <sz val="12"/>
      <color indexed="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ourier New"/>
      <family val="3"/>
    </font>
    <font>
      <b/>
      <sz val="12"/>
      <color theme="0"/>
      <name val="Courier New"/>
      <family val="3"/>
    </font>
    <font>
      <b/>
      <sz val="11"/>
      <color theme="0"/>
      <name val="Arial"/>
      <family val="2"/>
    </font>
    <font>
      <b/>
      <sz val="12"/>
      <color theme="0"/>
      <name val="Helv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theme="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>
        <color theme="0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4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6" fillId="0" borderId="0" xfId="0" applyFont="1" applyAlignment="1">
      <alignment vertical="center"/>
    </xf>
    <xf numFmtId="172" fontId="11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5" fillId="0" borderId="0" xfId="0" applyFont="1" applyFill="1" applyBorder="1" applyAlignment="1">
      <alignment/>
    </xf>
    <xf numFmtId="37" fontId="14" fillId="0" borderId="0" xfId="0" applyNumberFormat="1" applyFont="1" applyBorder="1" applyAlignment="1" applyProtection="1">
      <alignment vertical="center"/>
      <protection/>
    </xf>
    <xf numFmtId="37" fontId="14" fillId="0" borderId="10" xfId="0" applyNumberFormat="1" applyFont="1" applyBorder="1" applyAlignment="1" applyProtection="1">
      <alignment vertical="center"/>
      <protection/>
    </xf>
    <xf numFmtId="172" fontId="14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9" fontId="14" fillId="0" borderId="0" xfId="0" applyNumberFormat="1" applyFont="1" applyFill="1" applyBorder="1" applyAlignment="1" applyProtection="1">
      <alignment vertical="center"/>
      <protection/>
    </xf>
    <xf numFmtId="172" fontId="16" fillId="0" borderId="0" xfId="0" applyFont="1" applyFill="1" applyBorder="1" applyAlignment="1">
      <alignment/>
    </xf>
    <xf numFmtId="172" fontId="14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172" fontId="16" fillId="0" borderId="0" xfId="0" applyFont="1" applyAlignment="1">
      <alignment/>
    </xf>
    <xf numFmtId="9" fontId="16" fillId="0" borderId="0" xfId="0" applyNumberFormat="1" applyFont="1" applyAlignment="1">
      <alignment/>
    </xf>
    <xf numFmtId="172" fontId="13" fillId="0" borderId="0" xfId="0" applyNumberFormat="1" applyFont="1" applyAlignment="1" applyProtection="1">
      <alignment horizontal="left"/>
      <protection/>
    </xf>
    <xf numFmtId="172" fontId="13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9" fontId="13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4" fillId="33" borderId="11" xfId="0" applyFont="1" applyFill="1" applyBorder="1" applyAlignment="1">
      <alignment vertical="center"/>
    </xf>
    <xf numFmtId="172" fontId="14" fillId="33" borderId="12" xfId="0" applyFont="1" applyFill="1" applyBorder="1" applyAlignment="1">
      <alignment vertical="center"/>
    </xf>
    <xf numFmtId="37" fontId="14" fillId="33" borderId="11" xfId="0" applyNumberFormat="1" applyFont="1" applyFill="1" applyBorder="1" applyAlignment="1" applyProtection="1">
      <alignment vertical="center"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9" fontId="14" fillId="33" borderId="12" xfId="0" applyNumberFormat="1" applyFont="1" applyFill="1" applyBorder="1" applyAlignment="1" applyProtection="1">
      <alignment vertical="center"/>
      <protection/>
    </xf>
    <xf numFmtId="172" fontId="15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172" fontId="9" fillId="0" borderId="14" xfId="0" applyFont="1" applyBorder="1" applyAlignment="1">
      <alignment horizontal="center" vertical="center"/>
    </xf>
    <xf numFmtId="172" fontId="6" fillId="0" borderId="15" xfId="0" applyFont="1" applyBorder="1" applyAlignment="1">
      <alignment vertical="center"/>
    </xf>
    <xf numFmtId="172" fontId="6" fillId="0" borderId="16" xfId="0" applyFont="1" applyBorder="1" applyAlignment="1">
      <alignment vertical="center"/>
    </xf>
    <xf numFmtId="172" fontId="12" fillId="0" borderId="16" xfId="0" applyFont="1" applyBorder="1" applyAlignment="1">
      <alignment vertical="center"/>
    </xf>
    <xf numFmtId="172" fontId="14" fillId="34" borderId="15" xfId="0" applyNumberFormat="1" applyFont="1" applyFill="1" applyBorder="1" applyAlignment="1" applyProtection="1">
      <alignment horizontal="left" vertical="center"/>
      <protection/>
    </xf>
    <xf numFmtId="172" fontId="1" fillId="0" borderId="16" xfId="0" applyFont="1" applyBorder="1" applyAlignment="1">
      <alignment vertical="center"/>
    </xf>
    <xf numFmtId="172" fontId="14" fillId="0" borderId="15" xfId="0" applyNumberFormat="1" applyFont="1" applyBorder="1" applyAlignment="1" applyProtection="1">
      <alignment horizontal="left" vertical="center"/>
      <protection/>
    </xf>
    <xf numFmtId="172" fontId="14" fillId="0" borderId="16" xfId="0" applyFont="1" applyBorder="1" applyAlignment="1">
      <alignment vertical="center"/>
    </xf>
    <xf numFmtId="172" fontId="14" fillId="0" borderId="15" xfId="0" applyFont="1" applyBorder="1" applyAlignment="1">
      <alignment vertical="center"/>
    </xf>
    <xf numFmtId="172" fontId="14" fillId="0" borderId="15" xfId="0" applyNumberFormat="1" applyFont="1" applyFill="1" applyBorder="1" applyAlignment="1" applyProtection="1">
      <alignment horizontal="left" vertical="center"/>
      <protection/>
    </xf>
    <xf numFmtId="172" fontId="14" fillId="0" borderId="15" xfId="0" applyFont="1" applyFill="1" applyBorder="1" applyAlignment="1">
      <alignment vertical="center"/>
    </xf>
    <xf numFmtId="172" fontId="14" fillId="0" borderId="16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6" xfId="0" applyNumberFormat="1" applyFont="1" applyBorder="1" applyAlignment="1">
      <alignment vertical="center"/>
    </xf>
    <xf numFmtId="172" fontId="1" fillId="0" borderId="0" xfId="0" applyFont="1" applyBorder="1" applyAlignment="1">
      <alignment vertical="center"/>
    </xf>
    <xf numFmtId="9" fontId="6" fillId="0" borderId="16" xfId="0" applyNumberFormat="1" applyFont="1" applyBorder="1" applyAlignment="1">
      <alignment vertical="center"/>
    </xf>
    <xf numFmtId="37" fontId="14" fillId="0" borderId="15" xfId="0" applyNumberFormat="1" applyFont="1" applyBorder="1" applyAlignment="1" applyProtection="1">
      <alignment vertical="center"/>
      <protection/>
    </xf>
    <xf numFmtId="9" fontId="14" fillId="0" borderId="16" xfId="0" applyNumberFormat="1" applyFont="1" applyBorder="1" applyAlignment="1" applyProtection="1">
      <alignment vertical="center"/>
      <protection/>
    </xf>
    <xf numFmtId="9" fontId="14" fillId="0" borderId="17" xfId="0" applyNumberFormat="1" applyFont="1" applyBorder="1" applyAlignment="1" applyProtection="1">
      <alignment vertical="center"/>
      <protection/>
    </xf>
    <xf numFmtId="37" fontId="14" fillId="0" borderId="15" xfId="0" applyNumberFormat="1" applyFont="1" applyFill="1" applyBorder="1" applyAlignment="1" applyProtection="1">
      <alignment vertical="center"/>
      <protection/>
    </xf>
    <xf numFmtId="9" fontId="14" fillId="0" borderId="16" xfId="0" applyNumberFormat="1" applyFont="1" applyFill="1" applyBorder="1" applyAlignment="1" applyProtection="1">
      <alignment vertical="center"/>
      <protection/>
    </xf>
    <xf numFmtId="172" fontId="13" fillId="0" borderId="15" xfId="0" applyFont="1" applyFill="1" applyBorder="1" applyAlignment="1">
      <alignment/>
    </xf>
    <xf numFmtId="172" fontId="0" fillId="0" borderId="16" xfId="0" applyBorder="1" applyAlignment="1">
      <alignment/>
    </xf>
    <xf numFmtId="172" fontId="0" fillId="0" borderId="15" xfId="0" applyFill="1" applyBorder="1" applyAlignment="1">
      <alignment/>
    </xf>
    <xf numFmtId="172" fontId="15" fillId="0" borderId="15" xfId="0" applyFont="1" applyFill="1" applyBorder="1" applyAlignment="1">
      <alignment/>
    </xf>
    <xf numFmtId="10" fontId="14" fillId="0" borderId="16" xfId="0" applyNumberFormat="1" applyFont="1" applyBorder="1" applyAlignment="1" applyProtection="1">
      <alignment vertical="center"/>
      <protection/>
    </xf>
    <xf numFmtId="10" fontId="14" fillId="0" borderId="17" xfId="0" applyNumberFormat="1" applyFont="1" applyBorder="1" applyAlignment="1" applyProtection="1">
      <alignment vertical="center"/>
      <protection/>
    </xf>
    <xf numFmtId="172" fontId="0" fillId="0" borderId="16" xfId="0" applyFill="1" applyBorder="1" applyAlignment="1">
      <alignment/>
    </xf>
    <xf numFmtId="172" fontId="0" fillId="0" borderId="15" xfId="0" applyBorder="1" applyAlignment="1">
      <alignment/>
    </xf>
    <xf numFmtId="10" fontId="14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4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0" fillId="33" borderId="11" xfId="0" applyFont="1" applyFill="1" applyBorder="1" applyAlignment="1">
      <alignment/>
    </xf>
    <xf numFmtId="172" fontId="14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4" fillId="36" borderId="11" xfId="0" applyNumberFormat="1" applyFont="1" applyFill="1" applyBorder="1" applyAlignment="1" applyProtection="1">
      <alignment vertical="center"/>
      <protection/>
    </xf>
    <xf numFmtId="37" fontId="14" fillId="36" borderId="13" xfId="0" applyNumberFormat="1" applyFont="1" applyFill="1" applyBorder="1" applyAlignment="1" applyProtection="1">
      <alignment vertical="center"/>
      <protection/>
    </xf>
    <xf numFmtId="9" fontId="14" fillId="36" borderId="12" xfId="0" applyNumberFormat="1" applyFont="1" applyFill="1" applyBorder="1" applyAlignment="1" applyProtection="1">
      <alignment vertical="center"/>
      <protection/>
    </xf>
    <xf numFmtId="172" fontId="15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4" fillId="36" borderId="11" xfId="0" applyFont="1" applyFill="1" applyBorder="1" applyAlignment="1">
      <alignment vertical="center"/>
    </xf>
    <xf numFmtId="172" fontId="14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4" fillId="0" borderId="0" xfId="0" applyNumberFormat="1" applyFont="1" applyBorder="1" applyAlignment="1" applyProtection="1">
      <alignment vertical="center"/>
      <protection/>
    </xf>
    <xf numFmtId="37" fontId="14" fillId="0" borderId="18" xfId="0" applyNumberFormat="1" applyFont="1" applyBorder="1" applyAlignment="1" applyProtection="1">
      <alignment vertical="center"/>
      <protection/>
    </xf>
    <xf numFmtId="37" fontId="14" fillId="0" borderId="19" xfId="0" applyNumberFormat="1" applyFont="1" applyBorder="1" applyAlignment="1" applyProtection="1">
      <alignment vertical="center"/>
      <protection/>
    </xf>
    <xf numFmtId="10" fontId="14" fillId="0" borderId="20" xfId="0" applyNumberFormat="1" applyFont="1" applyBorder="1" applyAlignment="1" applyProtection="1">
      <alignment vertical="center"/>
      <protection/>
    </xf>
    <xf numFmtId="9" fontId="14" fillId="0" borderId="20" xfId="0" applyNumberFormat="1" applyFont="1" applyBorder="1" applyAlignment="1" applyProtection="1">
      <alignment vertical="center"/>
      <protection/>
    </xf>
    <xf numFmtId="172" fontId="14" fillId="0" borderId="21" xfId="0" applyNumberFormat="1" applyFont="1" applyBorder="1" applyAlignment="1" applyProtection="1">
      <alignment horizontal="left" vertical="center"/>
      <protection/>
    </xf>
    <xf numFmtId="172" fontId="14" fillId="0" borderId="22" xfId="0" applyFont="1" applyBorder="1" applyAlignment="1">
      <alignment vertical="center"/>
    </xf>
    <xf numFmtId="172" fontId="9" fillId="0" borderId="23" xfId="0" applyFont="1" applyBorder="1" applyAlignment="1">
      <alignment horizontal="center" vertical="center"/>
    </xf>
    <xf numFmtId="172" fontId="8" fillId="36" borderId="24" xfId="0" applyFont="1" applyFill="1" applyBorder="1" applyAlignment="1">
      <alignment vertical="center"/>
    </xf>
    <xf numFmtId="9" fontId="8" fillId="36" borderId="22" xfId="0" applyNumberFormat="1" applyFont="1" applyFill="1" applyBorder="1" applyAlignment="1">
      <alignment vertical="center"/>
    </xf>
    <xf numFmtId="172" fontId="10" fillId="36" borderId="21" xfId="0" applyFont="1" applyFill="1" applyBorder="1" applyAlignment="1">
      <alignment/>
    </xf>
    <xf numFmtId="172" fontId="11" fillId="36" borderId="24" xfId="0" applyFont="1" applyFill="1" applyBorder="1" applyAlignment="1">
      <alignment/>
    </xf>
    <xf numFmtId="172" fontId="11" fillId="36" borderId="22" xfId="0" applyFont="1" applyFill="1" applyBorder="1" applyAlignment="1">
      <alignment/>
    </xf>
    <xf numFmtId="172" fontId="11" fillId="36" borderId="21" xfId="0" applyFont="1" applyFill="1" applyBorder="1" applyAlignment="1">
      <alignment/>
    </xf>
    <xf numFmtId="172" fontId="57" fillId="37" borderId="25" xfId="0" applyFont="1" applyFill="1" applyBorder="1" applyAlignment="1">
      <alignment vertical="center"/>
    </xf>
    <xf numFmtId="172" fontId="58" fillId="37" borderId="25" xfId="0" applyFont="1" applyFill="1" applyBorder="1" applyAlignment="1">
      <alignment vertical="center"/>
    </xf>
    <xf numFmtId="172" fontId="59" fillId="37" borderId="26" xfId="0" applyFont="1" applyFill="1" applyBorder="1" applyAlignment="1">
      <alignment/>
    </xf>
    <xf numFmtId="172" fontId="60" fillId="37" borderId="26" xfId="0" applyFont="1" applyFill="1" applyBorder="1" applyAlignment="1">
      <alignment/>
    </xf>
    <xf numFmtId="9" fontId="58" fillId="37" borderId="27" xfId="0" applyNumberFormat="1" applyFont="1" applyFill="1" applyBorder="1" applyAlignment="1">
      <alignment vertical="center"/>
    </xf>
    <xf numFmtId="172" fontId="0" fillId="38" borderId="0" xfId="0" applyFill="1" applyBorder="1" applyAlignment="1">
      <alignment/>
    </xf>
    <xf numFmtId="172" fontId="0" fillId="38" borderId="14" xfId="0" applyFill="1" applyBorder="1" applyAlignment="1">
      <alignment/>
    </xf>
    <xf numFmtId="172" fontId="0" fillId="38" borderId="23" xfId="0" applyFill="1" applyBorder="1" applyAlignment="1">
      <alignment/>
    </xf>
    <xf numFmtId="9" fontId="0" fillId="38" borderId="23" xfId="0" applyNumberFormat="1" applyFill="1" applyBorder="1" applyAlignment="1">
      <alignment/>
    </xf>
    <xf numFmtId="172" fontId="0" fillId="38" borderId="28" xfId="0" applyFill="1" applyBorder="1" applyAlignment="1">
      <alignment/>
    </xf>
    <xf numFmtId="172" fontId="0" fillId="38" borderId="15" xfId="0" applyFill="1" applyBorder="1" applyAlignment="1">
      <alignment/>
    </xf>
    <xf numFmtId="9" fontId="0" fillId="38" borderId="0" xfId="0" applyNumberFormat="1" applyFill="1" applyBorder="1" applyAlignment="1">
      <alignment/>
    </xf>
    <xf numFmtId="172" fontId="0" fillId="38" borderId="16" xfId="0" applyFill="1" applyBorder="1" applyAlignment="1">
      <alignment/>
    </xf>
    <xf numFmtId="172" fontId="9" fillId="38" borderId="21" xfId="0" applyFont="1" applyFill="1" applyBorder="1" applyAlignment="1">
      <alignment horizontal="center" vertical="center"/>
    </xf>
    <xf numFmtId="172" fontId="9" fillId="38" borderId="24" xfId="0" applyFont="1" applyFill="1" applyBorder="1" applyAlignment="1">
      <alignment horizontal="center" vertical="center"/>
    </xf>
    <xf numFmtId="9" fontId="9" fillId="38" borderId="24" xfId="0" applyNumberFormat="1" applyFont="1" applyFill="1" applyBorder="1" applyAlignment="1">
      <alignment horizontal="center" vertical="center"/>
    </xf>
    <xf numFmtId="172" fontId="0" fillId="38" borderId="24" xfId="0" applyFill="1" applyBorder="1" applyAlignment="1">
      <alignment/>
    </xf>
    <xf numFmtId="172" fontId="0" fillId="38" borderId="22" xfId="0" applyFill="1" applyBorder="1" applyAlignment="1">
      <alignment/>
    </xf>
    <xf numFmtId="172" fontId="8" fillId="35" borderId="21" xfId="0" applyNumberFormat="1" applyFont="1" applyFill="1" applyBorder="1" applyAlignment="1" applyProtection="1">
      <alignment horizontal="left" vertical="center"/>
      <protection/>
    </xf>
    <xf numFmtId="172" fontId="8" fillId="36" borderId="22" xfId="0" applyFont="1" applyFill="1" applyBorder="1" applyAlignment="1">
      <alignment vertical="center"/>
    </xf>
    <xf numFmtId="172" fontId="59" fillId="37" borderId="29" xfId="0" applyFont="1" applyFill="1" applyBorder="1" applyAlignment="1">
      <alignment/>
    </xf>
    <xf numFmtId="172" fontId="61" fillId="37" borderId="30" xfId="0" applyNumberFormat="1" applyFont="1" applyFill="1" applyBorder="1" applyAlignment="1" applyProtection="1">
      <alignment horizontal="center" vertical="center"/>
      <protection/>
    </xf>
    <xf numFmtId="9" fontId="61" fillId="37" borderId="31" xfId="0" applyNumberFormat="1" applyFont="1" applyFill="1" applyBorder="1" applyAlignment="1" applyProtection="1">
      <alignment horizontal="center" vertical="center"/>
      <protection/>
    </xf>
    <xf numFmtId="172" fontId="6" fillId="0" borderId="21" xfId="0" applyFont="1" applyBorder="1" applyAlignment="1">
      <alignment vertical="center"/>
    </xf>
    <xf numFmtId="172" fontId="6" fillId="0" borderId="24" xfId="0" applyFont="1" applyBorder="1" applyAlignment="1">
      <alignment vertical="center"/>
    </xf>
    <xf numFmtId="172" fontId="58" fillId="37" borderId="32" xfId="0" applyNumberFormat="1" applyFont="1" applyFill="1" applyBorder="1" applyAlignment="1" applyProtection="1">
      <alignment horizontal="center" vertical="center"/>
      <protection/>
    </xf>
    <xf numFmtId="172" fontId="58" fillId="37" borderId="32" xfId="0" applyFont="1" applyFill="1" applyBorder="1" applyAlignment="1">
      <alignment vertical="center"/>
    </xf>
    <xf numFmtId="9" fontId="58" fillId="37" borderId="33" xfId="0" applyNumberFormat="1" applyFont="1" applyFill="1" applyBorder="1" applyAlignment="1" applyProtection="1">
      <alignment horizontal="center" vertical="center"/>
      <protection/>
    </xf>
    <xf numFmtId="172" fontId="62" fillId="37" borderId="34" xfId="0" applyFont="1" applyFill="1" applyBorder="1" applyAlignment="1">
      <alignment/>
    </xf>
    <xf numFmtId="172" fontId="59" fillId="37" borderId="34" xfId="0" applyFont="1" applyFill="1" applyBorder="1" applyAlignment="1">
      <alignment/>
    </xf>
    <xf numFmtId="9" fontId="61" fillId="37" borderId="35" xfId="0" applyNumberFormat="1" applyFont="1" applyFill="1" applyBorder="1" applyAlignment="1" applyProtection="1">
      <alignment horizontal="center" vertical="center"/>
      <protection/>
    </xf>
    <xf numFmtId="9" fontId="0" fillId="0" borderId="0" xfId="55" applyFont="1" applyFill="1" applyAlignment="1">
      <alignment/>
    </xf>
    <xf numFmtId="10" fontId="14" fillId="0" borderId="19" xfId="0" applyNumberFormat="1" applyFont="1" applyBorder="1" applyAlignment="1" applyProtection="1">
      <alignment vertical="center"/>
      <protection/>
    </xf>
    <xf numFmtId="172" fontId="14" fillId="33" borderId="11" xfId="0" applyNumberFormat="1" applyFont="1" applyFill="1" applyBorder="1" applyAlignment="1" applyProtection="1">
      <alignment horizontal="left" vertical="justify" wrapText="1"/>
      <protection/>
    </xf>
    <xf numFmtId="172" fontId="14" fillId="33" borderId="12" xfId="0" applyNumberFormat="1" applyFont="1" applyFill="1" applyBorder="1" applyAlignment="1" applyProtection="1">
      <alignment horizontal="left" vertical="justify" wrapText="1"/>
      <protection/>
    </xf>
    <xf numFmtId="172" fontId="58" fillId="37" borderId="36" xfId="0" applyFont="1" applyFill="1" applyBorder="1" applyAlignment="1">
      <alignment horizontal="center" vertical="center"/>
    </xf>
    <xf numFmtId="172" fontId="58" fillId="37" borderId="37" xfId="0" applyFont="1" applyFill="1" applyBorder="1" applyAlignment="1">
      <alignment horizontal="center" vertical="center"/>
    </xf>
    <xf numFmtId="9" fontId="7" fillId="38" borderId="0" xfId="0" applyNumberFormat="1" applyFont="1" applyFill="1" applyBorder="1" applyAlignment="1">
      <alignment horizontal="center" vertical="center"/>
    </xf>
    <xf numFmtId="9" fontId="7" fillId="38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4</xdr:col>
      <xdr:colOff>457200</xdr:colOff>
      <xdr:row>6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5286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U102"/>
  <sheetViews>
    <sheetView showGridLines="0" tabSelected="1" zoomScale="75" zoomScaleNormal="75" zoomScalePageLayoutView="0" workbookViewId="0" topLeftCell="A1">
      <selection activeCell="C6" sqref="C6:S6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4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1" ht="13.5" customHeight="1" thickBot="1"/>
    <row r="2" spans="1:19" ht="13.5" customHeight="1">
      <c r="A2" s="101"/>
      <c r="B2" s="102"/>
      <c r="C2" s="102"/>
      <c r="D2" s="102"/>
      <c r="E2" s="102"/>
      <c r="F2" s="102"/>
      <c r="G2" s="102"/>
      <c r="H2" s="102"/>
      <c r="I2" s="103"/>
      <c r="J2" s="102"/>
      <c r="K2" s="102"/>
      <c r="L2" s="102"/>
      <c r="M2" s="102"/>
      <c r="N2" s="102"/>
      <c r="O2" s="102"/>
      <c r="P2" s="102"/>
      <c r="Q2" s="102"/>
      <c r="R2" s="102"/>
      <c r="S2" s="104"/>
    </row>
    <row r="3" spans="1:19" ht="13.5" customHeight="1">
      <c r="A3" s="105"/>
      <c r="B3" s="100"/>
      <c r="C3" s="100"/>
      <c r="D3" s="100"/>
      <c r="E3" s="100"/>
      <c r="F3" s="100"/>
      <c r="G3" s="100"/>
      <c r="H3" s="100"/>
      <c r="I3" s="106"/>
      <c r="J3" s="100"/>
      <c r="K3" s="100"/>
      <c r="L3" s="100"/>
      <c r="M3" s="100"/>
      <c r="N3" s="100"/>
      <c r="O3" s="100"/>
      <c r="P3" s="100"/>
      <c r="Q3" s="100"/>
      <c r="R3" s="100"/>
      <c r="S3" s="107"/>
    </row>
    <row r="4" spans="1:19" ht="23.25" customHeight="1">
      <c r="A4" s="105"/>
      <c r="B4" s="100"/>
      <c r="C4" s="132" t="s">
        <v>20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3"/>
    </row>
    <row r="5" spans="1:19" ht="22.5" customHeight="1">
      <c r="A5" s="105"/>
      <c r="B5" s="100"/>
      <c r="C5" s="132" t="s">
        <v>0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3"/>
    </row>
    <row r="6" spans="1:19" ht="22.5" customHeight="1">
      <c r="A6" s="105"/>
      <c r="B6" s="100"/>
      <c r="C6" s="132" t="s">
        <v>45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</row>
    <row r="7" spans="1:19" ht="19.5" customHeight="1" thickBot="1">
      <c r="A7" s="108"/>
      <c r="B7" s="109"/>
      <c r="C7" s="109" t="s">
        <v>16</v>
      </c>
      <c r="D7" s="109"/>
      <c r="E7" s="109"/>
      <c r="F7" s="109"/>
      <c r="G7" s="109"/>
      <c r="H7" s="109"/>
      <c r="I7" s="110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1:19" ht="15" customHeight="1">
      <c r="A8" s="34"/>
      <c r="B8" s="88"/>
      <c r="C8" s="130">
        <v>2022</v>
      </c>
      <c r="D8" s="130"/>
      <c r="E8" s="130"/>
      <c r="F8" s="130"/>
      <c r="G8" s="130"/>
      <c r="H8" s="130"/>
      <c r="I8" s="131"/>
      <c r="J8" s="115"/>
      <c r="K8" s="130">
        <v>2023</v>
      </c>
      <c r="L8" s="130"/>
      <c r="M8" s="130"/>
      <c r="N8" s="130"/>
      <c r="O8" s="130"/>
      <c r="P8" s="130"/>
      <c r="Q8" s="131"/>
      <c r="R8" s="115"/>
      <c r="S8" s="116" t="str">
        <f>C10</f>
        <v>NOVIEMBRE</v>
      </c>
    </row>
    <row r="9" spans="1:19" ht="6.75" customHeight="1">
      <c r="A9" s="35"/>
      <c r="B9" s="10"/>
      <c r="C9" s="95"/>
      <c r="D9" s="95"/>
      <c r="E9" s="95"/>
      <c r="F9" s="95"/>
      <c r="G9" s="96"/>
      <c r="H9" s="96"/>
      <c r="I9" s="99"/>
      <c r="J9" s="98"/>
      <c r="K9" s="95"/>
      <c r="L9" s="95"/>
      <c r="M9" s="95"/>
      <c r="N9" s="95"/>
      <c r="O9" s="96"/>
      <c r="P9" s="96"/>
      <c r="Q9" s="99"/>
      <c r="R9" s="97"/>
      <c r="S9" s="117"/>
    </row>
    <row r="10" spans="1:19" ht="16.5" thickBot="1">
      <c r="A10" s="118"/>
      <c r="B10" s="119"/>
      <c r="C10" s="120" t="s">
        <v>46</v>
      </c>
      <c r="D10" s="120"/>
      <c r="E10" s="120" t="s">
        <v>1</v>
      </c>
      <c r="F10" s="121"/>
      <c r="G10" s="120" t="s">
        <v>2</v>
      </c>
      <c r="H10" s="120"/>
      <c r="I10" s="122" t="s">
        <v>3</v>
      </c>
      <c r="J10" s="123"/>
      <c r="K10" s="120" t="str">
        <f>C10</f>
        <v>NOVIEMBRE</v>
      </c>
      <c r="L10" s="120"/>
      <c r="M10" s="120" t="s">
        <v>1</v>
      </c>
      <c r="N10" s="121"/>
      <c r="O10" s="120" t="s">
        <v>2</v>
      </c>
      <c r="P10" s="120"/>
      <c r="Q10" s="122" t="s">
        <v>3</v>
      </c>
      <c r="R10" s="124"/>
      <c r="S10" s="125" t="s">
        <v>40</v>
      </c>
    </row>
    <row r="11" spans="1:19" s="3" customFormat="1" ht="20.25" thickBot="1">
      <c r="A11" s="113" t="s">
        <v>29</v>
      </c>
      <c r="B11" s="114"/>
      <c r="C11" s="89"/>
      <c r="D11" s="89"/>
      <c r="E11" s="89"/>
      <c r="F11" s="89"/>
      <c r="G11" s="89"/>
      <c r="H11" s="89"/>
      <c r="I11" s="90"/>
      <c r="J11" s="91"/>
      <c r="K11" s="92"/>
      <c r="L11" s="92"/>
      <c r="M11" s="92"/>
      <c r="N11" s="92"/>
      <c r="O11" s="92"/>
      <c r="P11" s="92"/>
      <c r="Q11" s="93"/>
      <c r="R11" s="94"/>
      <c r="S11" s="93"/>
    </row>
    <row r="12" spans="1:19" ht="13.5" customHeight="1">
      <c r="A12" s="35"/>
      <c r="B12" s="37"/>
      <c r="C12" s="48"/>
      <c r="D12" s="46"/>
      <c r="E12" s="46"/>
      <c r="F12" s="46"/>
      <c r="G12" s="46"/>
      <c r="H12" s="46"/>
      <c r="I12" s="47"/>
      <c r="J12" s="55"/>
      <c r="K12" s="4"/>
      <c r="L12" s="4"/>
      <c r="M12" s="4"/>
      <c r="N12" s="4"/>
      <c r="O12" s="4"/>
      <c r="P12" s="4"/>
      <c r="Q12" s="56"/>
      <c r="R12" s="62"/>
      <c r="S12" s="56"/>
    </row>
    <row r="13" spans="1:19" ht="13.5" customHeight="1">
      <c r="A13" s="38" t="s">
        <v>4</v>
      </c>
      <c r="B13" s="39"/>
      <c r="C13" s="48"/>
      <c r="D13" s="48"/>
      <c r="E13" s="48"/>
      <c r="F13" s="48"/>
      <c r="G13" s="10"/>
      <c r="H13" s="10"/>
      <c r="I13" s="49"/>
      <c r="J13" s="57"/>
      <c r="K13" s="4"/>
      <c r="L13" s="4"/>
      <c r="M13" s="4"/>
      <c r="N13" s="4"/>
      <c r="O13" s="4"/>
      <c r="P13" s="4"/>
      <c r="Q13" s="56"/>
      <c r="R13" s="62"/>
      <c r="S13" s="56"/>
    </row>
    <row r="14" spans="1:19" ht="13.5" customHeight="1">
      <c r="A14" s="40" t="s">
        <v>5</v>
      </c>
      <c r="B14" s="41"/>
      <c r="C14" s="7">
        <v>35589891.1</v>
      </c>
      <c r="D14" s="7"/>
      <c r="E14" s="7">
        <v>541680728.35</v>
      </c>
      <c r="F14" s="7"/>
      <c r="G14" s="7">
        <v>393650742.44</v>
      </c>
      <c r="H14" s="7"/>
      <c r="I14" s="59">
        <f>C14/$C$70</f>
        <v>0.14870705569763806</v>
      </c>
      <c r="J14" s="58"/>
      <c r="K14" s="7">
        <v>44206393.16</v>
      </c>
      <c r="L14" s="7"/>
      <c r="M14" s="7">
        <v>589115320.12</v>
      </c>
      <c r="N14" s="7"/>
      <c r="O14" s="7">
        <v>515161546</v>
      </c>
      <c r="P14" s="7"/>
      <c r="Q14" s="59">
        <f>K14/$K$70</f>
        <v>0.14813451526513755</v>
      </c>
      <c r="R14" s="62"/>
      <c r="S14" s="51">
        <f>(K14-C14)/K14</f>
        <v>0.19491529265492322</v>
      </c>
    </row>
    <row r="15" spans="1:19" ht="13.5" customHeight="1">
      <c r="A15" s="40" t="s">
        <v>6</v>
      </c>
      <c r="B15" s="41"/>
      <c r="C15" s="7">
        <v>15558438</v>
      </c>
      <c r="D15" s="7"/>
      <c r="E15" s="7">
        <f>C15+822022041</f>
        <v>837580479</v>
      </c>
      <c r="F15" s="7"/>
      <c r="G15" s="7">
        <v>836825039.93</v>
      </c>
      <c r="H15" s="7"/>
      <c r="I15" s="59">
        <f>C15/$C$70</f>
        <v>0.06500861437685738</v>
      </c>
      <c r="J15" s="58"/>
      <c r="K15" s="7">
        <v>11741252</v>
      </c>
      <c r="L15" s="7"/>
      <c r="M15" s="7">
        <f>K15+826741588</f>
        <v>838482840</v>
      </c>
      <c r="N15" s="7"/>
      <c r="O15" s="7">
        <v>845847224</v>
      </c>
      <c r="P15" s="7"/>
      <c r="Q15" s="59">
        <f>K15/$K$70</f>
        <v>0.03934464110950388</v>
      </c>
      <c r="R15" s="62"/>
      <c r="S15" s="51">
        <f>(K15-C15)/K15</f>
        <v>-0.3251089406819648</v>
      </c>
    </row>
    <row r="16" spans="1:19" ht="13.5" customHeight="1">
      <c r="A16" s="40" t="s">
        <v>7</v>
      </c>
      <c r="B16" s="41"/>
      <c r="C16" s="7">
        <v>75894.21</v>
      </c>
      <c r="D16" s="7"/>
      <c r="E16" s="7">
        <v>1377355.79</v>
      </c>
      <c r="F16" s="7"/>
      <c r="G16" s="7">
        <v>543038</v>
      </c>
      <c r="H16" s="7"/>
      <c r="I16" s="59">
        <f>C16/$C$70</f>
        <v>0.0003171126453263646</v>
      </c>
      <c r="J16" s="58"/>
      <c r="K16" s="7">
        <v>104328.56</v>
      </c>
      <c r="L16" s="7"/>
      <c r="M16" s="7">
        <v>2614590.38</v>
      </c>
      <c r="N16" s="7"/>
      <c r="O16" s="7">
        <v>1322743</v>
      </c>
      <c r="P16" s="7"/>
      <c r="Q16" s="59">
        <f>K16/$K$70</f>
        <v>0.0003496023891380018</v>
      </c>
      <c r="R16" s="62"/>
      <c r="S16" s="51">
        <f>(K16-C16)/K16</f>
        <v>0.27254617527549496</v>
      </c>
    </row>
    <row r="17" spans="1:19" ht="13.5" customHeight="1">
      <c r="A17" s="40" t="s">
        <v>42</v>
      </c>
      <c r="B17" s="41"/>
      <c r="C17" s="7">
        <v>0</v>
      </c>
      <c r="D17" s="7"/>
      <c r="E17" s="7">
        <v>-1806.41</v>
      </c>
      <c r="F17" s="7"/>
      <c r="G17" s="7">
        <v>0</v>
      </c>
      <c r="H17" s="7"/>
      <c r="I17" s="81">
        <f>C17/$K$70</f>
        <v>0</v>
      </c>
      <c r="J17" s="58"/>
      <c r="K17" s="7">
        <v>0</v>
      </c>
      <c r="L17" s="7"/>
      <c r="M17" s="7">
        <v>0</v>
      </c>
      <c r="N17" s="7"/>
      <c r="O17" s="7">
        <v>0</v>
      </c>
      <c r="P17" s="7"/>
      <c r="Q17" s="81">
        <f>K17/$K$70</f>
        <v>0</v>
      </c>
      <c r="R17" s="62"/>
      <c r="S17" s="51">
        <v>0</v>
      </c>
    </row>
    <row r="18" spans="1:19" ht="13.5" customHeight="1">
      <c r="A18" s="35"/>
      <c r="B18" s="41"/>
      <c r="C18" s="82">
        <f>SUM(C14:C17)</f>
        <v>51224223.31</v>
      </c>
      <c r="D18" s="10"/>
      <c r="E18" s="83">
        <f>SUM(E14:E17)</f>
        <v>1380636756.7299998</v>
      </c>
      <c r="F18" s="7"/>
      <c r="G18" s="83">
        <f>SUM(G14:G17)</f>
        <v>1231018820.37</v>
      </c>
      <c r="H18" s="7"/>
      <c r="I18" s="84">
        <f>SUM(I14:I17)</f>
        <v>0.2140327827198218</v>
      </c>
      <c r="J18" s="58"/>
      <c r="K18" s="83">
        <f>SUM(K14:K17)</f>
        <v>56051973.72</v>
      </c>
      <c r="L18" s="10"/>
      <c r="M18" s="83">
        <f>SUM(M14:M17)</f>
        <v>1430212750.5</v>
      </c>
      <c r="N18" s="7"/>
      <c r="O18" s="83">
        <f>SUM(O14:O17)</f>
        <v>1362331513</v>
      </c>
      <c r="P18" s="7"/>
      <c r="Q18" s="84">
        <f>SUM(Q14:Q17)</f>
        <v>0.1878287587637794</v>
      </c>
      <c r="R18" s="62"/>
      <c r="S18" s="85">
        <f>(K18-C18)/K18</f>
        <v>0.08612989141321528</v>
      </c>
    </row>
    <row r="19" spans="1:19" ht="13.5" customHeight="1">
      <c r="A19" s="40"/>
      <c r="B19" s="41"/>
      <c r="C19" s="4"/>
      <c r="D19" s="4"/>
      <c r="E19" s="4"/>
      <c r="F19" s="4"/>
      <c r="G19" s="4"/>
      <c r="H19" s="7"/>
      <c r="I19" s="51"/>
      <c r="J19" s="58"/>
      <c r="K19" s="4"/>
      <c r="L19" s="4"/>
      <c r="M19" s="4"/>
      <c r="N19" s="4"/>
      <c r="O19" s="4"/>
      <c r="P19" s="4"/>
      <c r="Q19" s="56"/>
      <c r="R19" s="62"/>
      <c r="S19" s="51"/>
    </row>
    <row r="20" spans="1:19" ht="13.5" customHeight="1">
      <c r="A20" s="38" t="s">
        <v>27</v>
      </c>
      <c r="B20" s="41"/>
      <c r="C20" s="4"/>
      <c r="D20" s="4"/>
      <c r="E20" s="4"/>
      <c r="F20" s="4"/>
      <c r="G20" s="4"/>
      <c r="H20" s="7"/>
      <c r="I20" s="51"/>
      <c r="J20" s="58"/>
      <c r="K20" s="4"/>
      <c r="L20" s="4"/>
      <c r="M20" s="4"/>
      <c r="N20" s="4"/>
      <c r="O20" s="4"/>
      <c r="P20" s="4"/>
      <c r="Q20" s="56"/>
      <c r="R20" s="62"/>
      <c r="S20" s="51"/>
    </row>
    <row r="21" spans="1:19" ht="13.5" customHeight="1">
      <c r="A21" s="42" t="s">
        <v>23</v>
      </c>
      <c r="B21" s="41"/>
      <c r="C21" s="7">
        <v>2877693.75</v>
      </c>
      <c r="D21" s="7"/>
      <c r="E21" s="7">
        <v>65250779.08</v>
      </c>
      <c r="F21" s="7"/>
      <c r="G21" s="7">
        <v>38835958</v>
      </c>
      <c r="H21" s="7"/>
      <c r="I21" s="59">
        <f aca="true" t="shared" si="0" ref="I21:I27">C21/$C$70</f>
        <v>0.012024014447237096</v>
      </c>
      <c r="J21" s="58"/>
      <c r="K21" s="7">
        <v>6632771.93</v>
      </c>
      <c r="L21" s="7"/>
      <c r="M21" s="7">
        <v>24301811.57</v>
      </c>
      <c r="N21" s="7"/>
      <c r="O21" s="7">
        <v>70697992</v>
      </c>
      <c r="P21" s="4"/>
      <c r="Q21" s="59">
        <f aca="true" t="shared" si="1" ref="Q21:Q27">K21/$K$70</f>
        <v>0.02222625245987748</v>
      </c>
      <c r="R21" s="62"/>
      <c r="S21" s="51">
        <f>(K21-C21)/K21</f>
        <v>0.5661401024533644</v>
      </c>
    </row>
    <row r="22" spans="1:19" s="4" customFormat="1" ht="13.5" customHeight="1">
      <c r="A22" s="42" t="s">
        <v>8</v>
      </c>
      <c r="B22" s="41"/>
      <c r="C22" s="7">
        <v>2239561.52</v>
      </c>
      <c r="D22" s="7"/>
      <c r="E22" s="7">
        <v>20322849.36</v>
      </c>
      <c r="F22" s="7"/>
      <c r="G22" s="7">
        <v>18145641</v>
      </c>
      <c r="H22" s="7"/>
      <c r="I22" s="59">
        <f t="shared" si="0"/>
        <v>0.009357674030447566</v>
      </c>
      <c r="J22" s="58"/>
      <c r="K22" s="7">
        <v>2814294.39</v>
      </c>
      <c r="L22" s="7"/>
      <c r="M22" s="7">
        <v>30295100.85</v>
      </c>
      <c r="N22" s="7"/>
      <c r="O22" s="7">
        <v>24281855</v>
      </c>
      <c r="P22" s="7"/>
      <c r="Q22" s="59">
        <f t="shared" si="1"/>
        <v>0.009430629949092323</v>
      </c>
      <c r="R22" s="62"/>
      <c r="S22" s="51">
        <f aca="true" t="shared" si="2" ref="S22:S28">(K22-C22)/K22</f>
        <v>0.2042191719680044</v>
      </c>
    </row>
    <row r="23" spans="1:19" s="4" customFormat="1" ht="13.5" customHeight="1">
      <c r="A23" s="40" t="s">
        <v>10</v>
      </c>
      <c r="B23" s="41"/>
      <c r="C23" s="7">
        <v>3204616.62</v>
      </c>
      <c r="D23" s="7"/>
      <c r="E23" s="7">
        <v>39455718.54</v>
      </c>
      <c r="F23" s="7"/>
      <c r="G23" s="7">
        <v>29609113.92</v>
      </c>
      <c r="H23" s="7"/>
      <c r="I23" s="59">
        <f t="shared" si="0"/>
        <v>0.013390012935440442</v>
      </c>
      <c r="J23" s="58"/>
      <c r="K23" s="7">
        <v>4154551.44</v>
      </c>
      <c r="L23" s="7"/>
      <c r="M23" s="7">
        <v>41486952.18</v>
      </c>
      <c r="N23" s="7"/>
      <c r="O23" s="7">
        <v>39321167</v>
      </c>
      <c r="P23" s="7"/>
      <c r="Q23" s="59">
        <f t="shared" si="1"/>
        <v>0.01392179772461851</v>
      </c>
      <c r="R23" s="62"/>
      <c r="S23" s="51">
        <f t="shared" si="2"/>
        <v>0.22864918962226158</v>
      </c>
    </row>
    <row r="24" spans="1:19" s="4" customFormat="1" ht="13.5" customHeight="1">
      <c r="A24" s="42" t="s">
        <v>9</v>
      </c>
      <c r="B24" s="41"/>
      <c r="C24" s="7">
        <v>329441.29</v>
      </c>
      <c r="D24" s="7"/>
      <c r="E24" s="7">
        <f>C24+12516108</f>
        <v>12845549.29</v>
      </c>
      <c r="F24" s="7"/>
      <c r="G24" s="7">
        <v>13777850</v>
      </c>
      <c r="H24" s="7"/>
      <c r="I24" s="59">
        <f t="shared" si="0"/>
        <v>0.0013765213308318252</v>
      </c>
      <c r="J24" s="58"/>
      <c r="K24" s="7">
        <v>1030492.92</v>
      </c>
      <c r="L24" s="7"/>
      <c r="M24" s="7">
        <f>K24+14515614</f>
        <v>15546106.92</v>
      </c>
      <c r="N24" s="7"/>
      <c r="O24" s="7">
        <v>15335853</v>
      </c>
      <c r="P24" s="7"/>
      <c r="Q24" s="59">
        <f t="shared" si="1"/>
        <v>0.003453155941400857</v>
      </c>
      <c r="R24" s="62"/>
      <c r="S24" s="51">
        <f>(K24-C24)/K24</f>
        <v>0.6803070806153623</v>
      </c>
    </row>
    <row r="25" spans="1:19" s="4" customFormat="1" ht="13.5" customHeight="1">
      <c r="A25" s="43" t="s">
        <v>21</v>
      </c>
      <c r="B25" s="41"/>
      <c r="C25" s="7">
        <v>1438920.95</v>
      </c>
      <c r="D25" s="7"/>
      <c r="E25" s="7">
        <v>19475611.94</v>
      </c>
      <c r="F25" s="7"/>
      <c r="G25" s="7">
        <v>17674427</v>
      </c>
      <c r="H25" s="7"/>
      <c r="I25" s="59">
        <f t="shared" si="0"/>
        <v>0.006012316734966021</v>
      </c>
      <c r="J25" s="58"/>
      <c r="K25" s="7">
        <v>1326922.24</v>
      </c>
      <c r="L25" s="7"/>
      <c r="M25" s="7">
        <v>20488947.2</v>
      </c>
      <c r="N25" s="7"/>
      <c r="O25" s="7">
        <v>19505789</v>
      </c>
      <c r="P25" s="7"/>
      <c r="Q25" s="59">
        <f t="shared" si="1"/>
        <v>0.004446483161507731</v>
      </c>
      <c r="R25" s="62"/>
      <c r="S25" s="51">
        <f t="shared" si="2"/>
        <v>-0.0844048781637724</v>
      </c>
    </row>
    <row r="26" spans="1:19" s="4" customFormat="1" ht="13.5" customHeight="1">
      <c r="A26" s="40" t="s">
        <v>43</v>
      </c>
      <c r="B26" s="41"/>
      <c r="C26" s="7">
        <v>0</v>
      </c>
      <c r="D26" s="7"/>
      <c r="E26" s="7">
        <v>168.49</v>
      </c>
      <c r="F26" s="7"/>
      <c r="G26" s="7">
        <v>0</v>
      </c>
      <c r="H26" s="7"/>
      <c r="I26" s="59">
        <f t="shared" si="0"/>
        <v>0</v>
      </c>
      <c r="J26" s="58"/>
      <c r="K26" s="7">
        <v>0</v>
      </c>
      <c r="L26" s="7"/>
      <c r="M26" s="7">
        <v>0</v>
      </c>
      <c r="N26" s="7"/>
      <c r="O26" s="7">
        <v>0</v>
      </c>
      <c r="P26" s="7"/>
      <c r="Q26" s="59">
        <f t="shared" si="1"/>
        <v>0</v>
      </c>
      <c r="R26" s="62"/>
      <c r="S26" s="51">
        <v>0</v>
      </c>
    </row>
    <row r="27" spans="1:19" s="4" customFormat="1" ht="13.5" customHeight="1">
      <c r="A27" s="40" t="s">
        <v>44</v>
      </c>
      <c r="B27" s="41"/>
      <c r="C27" s="7">
        <v>0</v>
      </c>
      <c r="D27" s="7"/>
      <c r="E27" s="7">
        <v>89.62</v>
      </c>
      <c r="F27" s="7"/>
      <c r="G27" s="7">
        <v>0</v>
      </c>
      <c r="H27" s="7"/>
      <c r="I27" s="59">
        <f t="shared" si="0"/>
        <v>0</v>
      </c>
      <c r="J27" s="58"/>
      <c r="K27" s="7">
        <v>0</v>
      </c>
      <c r="L27" s="7"/>
      <c r="M27" s="7">
        <v>0</v>
      </c>
      <c r="N27" s="7"/>
      <c r="O27" s="7">
        <v>0</v>
      </c>
      <c r="P27" s="7"/>
      <c r="Q27" s="59">
        <f t="shared" si="1"/>
        <v>0</v>
      </c>
      <c r="R27" s="62"/>
      <c r="S27" s="51">
        <v>0</v>
      </c>
    </row>
    <row r="28" spans="1:19" s="4" customFormat="1" ht="13.5" customHeight="1">
      <c r="A28" s="40"/>
      <c r="B28" s="41"/>
      <c r="C28" s="83">
        <f>SUM(C21:C27)</f>
        <v>10090234.129999999</v>
      </c>
      <c r="D28" s="7"/>
      <c r="E28" s="83">
        <f>SUM(E21:E27)</f>
        <v>157350766.32</v>
      </c>
      <c r="F28" s="7"/>
      <c r="G28" s="83">
        <f>SUM(G21:G27)</f>
        <v>118042989.92</v>
      </c>
      <c r="H28" s="7"/>
      <c r="I28" s="84">
        <f>SUM(I21:I27)</f>
        <v>0.042160539478922954</v>
      </c>
      <c r="J28" s="58"/>
      <c r="K28" s="83">
        <f>SUM(K21:K27)</f>
        <v>15959032.92</v>
      </c>
      <c r="L28" s="7"/>
      <c r="M28" s="83">
        <f>SUM(M21:M27)</f>
        <v>132118918.72</v>
      </c>
      <c r="N28" s="7"/>
      <c r="O28" s="83">
        <f>SUM(O21:O27)</f>
        <v>169142656</v>
      </c>
      <c r="P28" s="7"/>
      <c r="Q28" s="84">
        <f>SUM(Q22:Q27)</f>
        <v>0.03125206677661942</v>
      </c>
      <c r="R28" s="62"/>
      <c r="S28" s="85">
        <f t="shared" si="2"/>
        <v>0.36774150535432326</v>
      </c>
    </row>
    <row r="29" spans="1:19" s="4" customFormat="1" ht="13.5" customHeight="1">
      <c r="A29" s="40"/>
      <c r="B29" s="41"/>
      <c r="H29" s="7"/>
      <c r="I29" s="51"/>
      <c r="J29" s="58"/>
      <c r="Q29" s="56"/>
      <c r="R29" s="62"/>
      <c r="S29" s="51"/>
    </row>
    <row r="30" spans="1:19" ht="13.5" customHeight="1">
      <c r="A30" s="38" t="s">
        <v>24</v>
      </c>
      <c r="B30" s="41"/>
      <c r="C30" s="4"/>
      <c r="D30" s="4"/>
      <c r="E30" s="4"/>
      <c r="F30" s="4"/>
      <c r="G30" s="4"/>
      <c r="H30" s="7"/>
      <c r="I30" s="51"/>
      <c r="J30" s="58"/>
      <c r="K30" s="4"/>
      <c r="L30" s="4"/>
      <c r="M30" s="4"/>
      <c r="N30" s="4"/>
      <c r="O30" s="4"/>
      <c r="P30" s="4"/>
      <c r="Q30" s="56"/>
      <c r="R30" s="62"/>
      <c r="S30" s="51"/>
    </row>
    <row r="31" spans="1:19" ht="13.5" customHeight="1">
      <c r="A31" s="40" t="s">
        <v>25</v>
      </c>
      <c r="B31" s="41"/>
      <c r="C31" s="7">
        <v>1551046.8</v>
      </c>
      <c r="D31" s="7"/>
      <c r="E31" s="7">
        <v>11181897.09</v>
      </c>
      <c r="F31" s="7"/>
      <c r="G31" s="7">
        <v>4894102</v>
      </c>
      <c r="H31" s="7"/>
      <c r="I31" s="59">
        <f>C31/$C$70</f>
        <v>0.006480817888123386</v>
      </c>
      <c r="J31" s="58"/>
      <c r="K31" s="7">
        <v>747088.27</v>
      </c>
      <c r="L31" s="7"/>
      <c r="M31" s="7">
        <v>13542138.99</v>
      </c>
      <c r="N31" s="7"/>
      <c r="O31" s="7">
        <v>11048100</v>
      </c>
      <c r="P31" s="7"/>
      <c r="Q31" s="59">
        <f>K31/$K$70</f>
        <v>0.0025034740639473655</v>
      </c>
      <c r="R31" s="62"/>
      <c r="S31" s="51">
        <f>(K31-C31)/K31</f>
        <v>-1.0761225443949214</v>
      </c>
    </row>
    <row r="32" spans="1:19" ht="13.5" customHeight="1">
      <c r="A32" s="40" t="s">
        <v>38</v>
      </c>
      <c r="B32" s="41"/>
      <c r="C32" s="7">
        <v>138725.07</v>
      </c>
      <c r="D32" s="7"/>
      <c r="E32" s="7">
        <v>3326902.78</v>
      </c>
      <c r="F32" s="7"/>
      <c r="G32" s="7">
        <v>96010</v>
      </c>
      <c r="H32" s="7"/>
      <c r="I32" s="59">
        <f>C32/$C$70</f>
        <v>0.000579642029619718</v>
      </c>
      <c r="J32" s="58"/>
      <c r="K32" s="7">
        <v>139231.12</v>
      </c>
      <c r="L32" s="7"/>
      <c r="M32" s="7">
        <v>1410465.91</v>
      </c>
      <c r="N32" s="7"/>
      <c r="O32" s="7">
        <v>3064423</v>
      </c>
      <c r="P32" s="7"/>
      <c r="Q32" s="59">
        <f>K32/$K$70</f>
        <v>0.00046655999272260466</v>
      </c>
      <c r="R32" s="62"/>
      <c r="S32" s="51">
        <f>(K32-C32)/K32</f>
        <v>0.003634604102875768</v>
      </c>
    </row>
    <row r="33" spans="1:19" ht="13.5" customHeight="1">
      <c r="A33" s="40" t="s">
        <v>11</v>
      </c>
      <c r="B33" s="41"/>
      <c r="C33" s="7">
        <v>16183550.08</v>
      </c>
      <c r="D33" s="7"/>
      <c r="E33" s="7">
        <v>143224742.43</v>
      </c>
      <c r="F33" s="7"/>
      <c r="G33" s="7">
        <v>54925133</v>
      </c>
      <c r="H33" s="7"/>
      <c r="I33" s="59">
        <f>C33/$C$70</f>
        <v>0.06762055203737544</v>
      </c>
      <c r="J33" s="58"/>
      <c r="K33" s="7">
        <v>26319753.49</v>
      </c>
      <c r="L33" s="7"/>
      <c r="M33" s="7">
        <v>273514677.54</v>
      </c>
      <c r="N33" s="7"/>
      <c r="O33" s="7">
        <v>121015106</v>
      </c>
      <c r="P33" s="7"/>
      <c r="Q33" s="59">
        <f>K33/$K$70</f>
        <v>0.08819683413273662</v>
      </c>
      <c r="R33" s="62"/>
      <c r="S33" s="51">
        <f>(K33-C33)/K33</f>
        <v>0.38511771828908564</v>
      </c>
    </row>
    <row r="34" spans="1:19" ht="13.5" customHeight="1">
      <c r="A34" s="40" t="s">
        <v>12</v>
      </c>
      <c r="B34" s="41"/>
      <c r="C34" s="8">
        <v>1035954.34</v>
      </c>
      <c r="D34" s="7"/>
      <c r="E34" s="8">
        <v>11131209.28</v>
      </c>
      <c r="F34" s="7"/>
      <c r="G34" s="8">
        <v>5213409</v>
      </c>
      <c r="H34" s="7"/>
      <c r="I34" s="60">
        <f>C34/$C$70</f>
        <v>0.004328580812617037</v>
      </c>
      <c r="J34" s="58"/>
      <c r="K34" s="8">
        <v>1233451.84</v>
      </c>
      <c r="L34" s="7"/>
      <c r="M34" s="8">
        <v>11151446.07</v>
      </c>
      <c r="N34" s="7"/>
      <c r="O34" s="8">
        <v>9641628</v>
      </c>
      <c r="P34" s="7"/>
      <c r="Q34" s="60">
        <f>K34/$K$70</f>
        <v>0.004133266194325546</v>
      </c>
      <c r="R34" s="62"/>
      <c r="S34" s="52">
        <f>(K34-C34)/K34</f>
        <v>0.16011772295868487</v>
      </c>
    </row>
    <row r="35" spans="1:19" s="4" customFormat="1" ht="13.5" customHeight="1">
      <c r="A35" s="42"/>
      <c r="B35" s="41"/>
      <c r="C35" s="7">
        <f>SUM(C31:D34)</f>
        <v>18909276.29</v>
      </c>
      <c r="D35" s="7"/>
      <c r="E35" s="7">
        <f>SUM(E31:E34)</f>
        <v>168864751.58</v>
      </c>
      <c r="F35" s="7"/>
      <c r="G35" s="7">
        <f>SUM(G31:G34)</f>
        <v>65128654</v>
      </c>
      <c r="H35" s="7"/>
      <c r="I35" s="59">
        <f>SUM(I31:I34)</f>
        <v>0.07900959276773559</v>
      </c>
      <c r="J35" s="58"/>
      <c r="K35" s="7">
        <f>SUM(K31:L34)</f>
        <v>28439524.72</v>
      </c>
      <c r="L35" s="7"/>
      <c r="M35" s="7">
        <f>SUM(M31:M34)</f>
        <v>299618728.51</v>
      </c>
      <c r="N35" s="7"/>
      <c r="O35" s="7">
        <f>SUM(O31:O34)</f>
        <v>144769257</v>
      </c>
      <c r="P35" s="7"/>
      <c r="Q35" s="59">
        <f>SUM(Q31:Q34)</f>
        <v>0.09530013438373214</v>
      </c>
      <c r="R35" s="62"/>
      <c r="S35" s="51">
        <f>(K35-C35)/K35</f>
        <v>0.33510575594457404</v>
      </c>
    </row>
    <row r="36" spans="1:19" ht="13.5" customHeight="1">
      <c r="A36" s="35"/>
      <c r="B36" s="36"/>
      <c r="C36" s="4"/>
      <c r="D36" s="4"/>
      <c r="E36" s="4"/>
      <c r="F36" s="4"/>
      <c r="G36" s="4"/>
      <c r="H36" s="10"/>
      <c r="I36" s="49"/>
      <c r="J36" s="58"/>
      <c r="K36" s="4"/>
      <c r="L36" s="4"/>
      <c r="M36" s="4"/>
      <c r="N36" s="4"/>
      <c r="O36" s="4"/>
      <c r="P36" s="4"/>
      <c r="Q36" s="56"/>
      <c r="R36" s="62"/>
      <c r="S36" s="49"/>
    </row>
    <row r="37" spans="1:19" ht="13.5" customHeight="1">
      <c r="A37" s="38" t="s">
        <v>26</v>
      </c>
      <c r="B37" s="41"/>
      <c r="C37" s="4"/>
      <c r="D37" s="4"/>
      <c r="E37" s="4"/>
      <c r="F37" s="4"/>
      <c r="G37" s="4"/>
      <c r="H37" s="7"/>
      <c r="I37" s="51"/>
      <c r="J37" s="58"/>
      <c r="K37" s="4"/>
      <c r="L37" s="4"/>
      <c r="M37" s="4"/>
      <c r="N37" s="4"/>
      <c r="O37" s="4"/>
      <c r="P37" s="4"/>
      <c r="Q37" s="56"/>
      <c r="R37" s="62"/>
      <c r="S37" s="51"/>
    </row>
    <row r="38" spans="1:19" ht="13.5" customHeight="1">
      <c r="A38" s="40" t="s">
        <v>22</v>
      </c>
      <c r="B38" s="41"/>
      <c r="C38" s="7">
        <v>5147321.79</v>
      </c>
      <c r="D38" s="7"/>
      <c r="E38" s="7">
        <f>C38+48000872</f>
        <v>53148193.79</v>
      </c>
      <c r="F38" s="7"/>
      <c r="G38" s="7">
        <v>52177528</v>
      </c>
      <c r="H38" s="7"/>
      <c r="I38" s="59">
        <f>C38/$C$70</f>
        <v>0.02150731695043585</v>
      </c>
      <c r="J38" s="58"/>
      <c r="K38" s="7">
        <v>3246367.61</v>
      </c>
      <c r="L38" s="7"/>
      <c r="M38" s="7">
        <f>K38+33078498</f>
        <v>36324865.61</v>
      </c>
      <c r="N38" s="7"/>
      <c r="O38" s="7">
        <v>62177046</v>
      </c>
      <c r="P38" s="7"/>
      <c r="Q38" s="59">
        <f>K38/$K$70</f>
        <v>0.01087849647763014</v>
      </c>
      <c r="R38" s="62"/>
      <c r="S38" s="51">
        <f>(K38-C38)/K38</f>
        <v>-0.5855634383932263</v>
      </c>
    </row>
    <row r="39" spans="1:19" ht="13.5" customHeight="1">
      <c r="A39" s="40" t="s">
        <v>14</v>
      </c>
      <c r="B39" s="41"/>
      <c r="C39" s="7">
        <v>1439767.29</v>
      </c>
      <c r="D39" s="7"/>
      <c r="E39" s="7">
        <v>14539867.11</v>
      </c>
      <c r="F39" s="7"/>
      <c r="G39" s="7">
        <v>19027711.16</v>
      </c>
      <c r="H39" s="7"/>
      <c r="I39" s="81">
        <f>C39/$C$70</f>
        <v>0.006015853040518784</v>
      </c>
      <c r="J39" s="58"/>
      <c r="K39" s="7">
        <v>2539268.01</v>
      </c>
      <c r="L39" s="7"/>
      <c r="M39" s="7">
        <v>38467267.37</v>
      </c>
      <c r="N39" s="7"/>
      <c r="O39" s="7">
        <v>14007036</v>
      </c>
      <c r="P39" s="7"/>
      <c r="Q39" s="59">
        <f>K39/$K$70</f>
        <v>0.008509023444373232</v>
      </c>
      <c r="R39" s="62"/>
      <c r="S39" s="51">
        <f>(K39-C39)/K39</f>
        <v>0.4329990830704002</v>
      </c>
    </row>
    <row r="40" spans="1:19" ht="13.5" customHeight="1">
      <c r="A40" s="40" t="s">
        <v>13</v>
      </c>
      <c r="B40" s="41"/>
      <c r="C40" s="7">
        <v>10197848.56</v>
      </c>
      <c r="D40" s="7"/>
      <c r="E40" s="7">
        <v>10994947.29</v>
      </c>
      <c r="F40" s="7"/>
      <c r="G40" s="7">
        <v>746789</v>
      </c>
      <c r="H40" s="7"/>
      <c r="I40" s="59">
        <f>C40/$C$70</f>
        <v>0.04261019033598555</v>
      </c>
      <c r="J40" s="58"/>
      <c r="K40" s="7">
        <v>137460</v>
      </c>
      <c r="L40" s="7"/>
      <c r="M40" s="7">
        <v>8111523.55</v>
      </c>
      <c r="N40" s="7"/>
      <c r="O40" s="7">
        <v>288308</v>
      </c>
      <c r="P40" s="7"/>
      <c r="Q40" s="59">
        <f>K40/$K$70</f>
        <v>0.00046062501400297027</v>
      </c>
      <c r="R40" s="62"/>
      <c r="S40" s="51">
        <f>(K40-C40)/K40</f>
        <v>-73.1877532373054</v>
      </c>
    </row>
    <row r="41" spans="1:19" ht="13.5" customHeight="1">
      <c r="A41" s="40" t="s">
        <v>47</v>
      </c>
      <c r="B41" s="41"/>
      <c r="C41" s="7">
        <v>0</v>
      </c>
      <c r="D41" s="7"/>
      <c r="E41" s="7">
        <v>0</v>
      </c>
      <c r="F41" s="7"/>
      <c r="G41" s="7">
        <v>0</v>
      </c>
      <c r="H41" s="7"/>
      <c r="I41" s="59">
        <f>C41/$C$70</f>
        <v>0</v>
      </c>
      <c r="J41" s="58"/>
      <c r="K41" s="7">
        <v>2383187.52</v>
      </c>
      <c r="L41" s="7"/>
      <c r="M41" s="7">
        <v>2383187.52</v>
      </c>
      <c r="N41" s="7"/>
      <c r="O41" s="7">
        <v>0</v>
      </c>
      <c r="P41" s="7"/>
      <c r="Q41" s="59">
        <f>K41/$K$70</f>
        <v>0.00798600163517899</v>
      </c>
      <c r="R41" s="62"/>
      <c r="S41" s="51">
        <f>(K41-C41)/K41</f>
        <v>1</v>
      </c>
    </row>
    <row r="42" spans="1:19" ht="13.5" customHeight="1">
      <c r="A42" s="40"/>
      <c r="B42" s="41"/>
      <c r="C42" s="83">
        <f>SUM(C38:C41)</f>
        <v>16784937.64</v>
      </c>
      <c r="D42" s="7"/>
      <c r="E42" s="83">
        <f>SUM(E38:E41)</f>
        <v>78683008.19</v>
      </c>
      <c r="F42" s="7"/>
      <c r="G42" s="83">
        <f>SUM(G38:G41)</f>
        <v>71952028.16</v>
      </c>
      <c r="H42" s="7"/>
      <c r="I42" s="84">
        <f>SUM(I38:I41)</f>
        <v>0.07013336032694019</v>
      </c>
      <c r="J42" s="58"/>
      <c r="K42" s="83">
        <f>SUM(K38:K41)</f>
        <v>8306283.139999999</v>
      </c>
      <c r="L42" s="7"/>
      <c r="M42" s="83">
        <f>SUM(M38:M41)</f>
        <v>85286844.04999998</v>
      </c>
      <c r="N42" s="7"/>
      <c r="O42" s="83">
        <f>SUM(O38:O41)</f>
        <v>76472390</v>
      </c>
      <c r="P42" s="7"/>
      <c r="Q42" s="84">
        <f>SUM(Q38:Q41)</f>
        <v>0.027834146571185332</v>
      </c>
      <c r="R42" s="62"/>
      <c r="S42" s="85">
        <f>(K42-C42)/K42</f>
        <v>-1.0207519244281387</v>
      </c>
    </row>
    <row r="43" spans="1:19" ht="13.5" customHeight="1" thickBot="1">
      <c r="A43" s="86"/>
      <c r="B43" s="87"/>
      <c r="C43" s="7"/>
      <c r="D43" s="7"/>
      <c r="E43" s="7"/>
      <c r="F43" s="7"/>
      <c r="G43" s="7"/>
      <c r="H43" s="7"/>
      <c r="I43" s="51"/>
      <c r="J43" s="58"/>
      <c r="K43" s="4"/>
      <c r="L43" s="4"/>
      <c r="M43" s="4"/>
      <c r="N43" s="4"/>
      <c r="O43" s="4"/>
      <c r="P43" s="4"/>
      <c r="Q43" s="56"/>
      <c r="R43" s="62"/>
      <c r="S43" s="51"/>
    </row>
    <row r="44" spans="1:21" s="1" customFormat="1" ht="13.5" customHeight="1" thickBot="1">
      <c r="A44" s="70" t="s">
        <v>18</v>
      </c>
      <c r="B44" s="26"/>
      <c r="C44" s="27">
        <f>C18+C28+C35+C42</f>
        <v>97008671.36999999</v>
      </c>
      <c r="D44" s="28"/>
      <c r="E44" s="28">
        <f>E18+E28+E35+E42</f>
        <v>1785535282.8199997</v>
      </c>
      <c r="F44" s="28"/>
      <c r="G44" s="28">
        <f>G18+G28+G35+G42</f>
        <v>1486142492.45</v>
      </c>
      <c r="H44" s="28"/>
      <c r="I44" s="63">
        <f>I18+I28+I35+I42</f>
        <v>0.40533627529342053</v>
      </c>
      <c r="J44" s="30"/>
      <c r="K44" s="28">
        <f>K18+K28+K35+K42</f>
        <v>108756814.5</v>
      </c>
      <c r="L44" s="28"/>
      <c r="M44" s="28">
        <f>M18+M28+M35+M42</f>
        <v>1947237241.78</v>
      </c>
      <c r="N44" s="28"/>
      <c r="O44" s="28">
        <f>O18+O28+O35+O42</f>
        <v>1752715816</v>
      </c>
      <c r="P44" s="28"/>
      <c r="Q44" s="29">
        <f>K44/$K$70</f>
        <v>0.3644413589551938</v>
      </c>
      <c r="R44" s="31"/>
      <c r="S44" s="29">
        <f>(K44-C44)/K44</f>
        <v>0.10802213345445136</v>
      </c>
      <c r="U44"/>
    </row>
    <row r="45" spans="1:19" s="4" customFormat="1" ht="13.5" customHeight="1" thickBot="1">
      <c r="A45" s="42"/>
      <c r="B45" s="41"/>
      <c r="C45" s="50"/>
      <c r="D45" s="7"/>
      <c r="E45" s="7"/>
      <c r="F45" s="7"/>
      <c r="G45" s="7"/>
      <c r="H45" s="7"/>
      <c r="I45" s="51"/>
      <c r="J45" s="58"/>
      <c r="Q45" s="56"/>
      <c r="R45" s="62"/>
      <c r="S45" s="51"/>
    </row>
    <row r="46" spans="1:19" s="4" customFormat="1" ht="36" customHeight="1" thickBot="1">
      <c r="A46" s="71" t="s">
        <v>28</v>
      </c>
      <c r="B46" s="72"/>
      <c r="C46" s="73"/>
      <c r="D46" s="74"/>
      <c r="E46" s="74"/>
      <c r="F46" s="74"/>
      <c r="G46" s="74"/>
      <c r="H46" s="74"/>
      <c r="I46" s="75"/>
      <c r="J46" s="76"/>
      <c r="K46" s="74"/>
      <c r="L46" s="74"/>
      <c r="M46" s="74"/>
      <c r="N46" s="74"/>
      <c r="O46" s="74"/>
      <c r="P46" s="74"/>
      <c r="Q46" s="75"/>
      <c r="R46" s="77"/>
      <c r="S46" s="75"/>
    </row>
    <row r="47" spans="1:19" s="4" customFormat="1" ht="13.5" customHeight="1">
      <c r="A47" s="42"/>
      <c r="B47" s="41"/>
      <c r="C47" s="50"/>
      <c r="D47" s="7"/>
      <c r="E47" s="7"/>
      <c r="F47" s="7"/>
      <c r="G47" s="7"/>
      <c r="H47" s="7"/>
      <c r="I47" s="51"/>
      <c r="J47" s="58"/>
      <c r="Q47" s="56"/>
      <c r="R47" s="62"/>
      <c r="S47" s="51"/>
    </row>
    <row r="48" spans="1:19" ht="13.5" customHeight="1">
      <c r="A48" s="38" t="s">
        <v>15</v>
      </c>
      <c r="B48" s="41"/>
      <c r="C48" s="50"/>
      <c r="D48" s="7"/>
      <c r="E48" s="7"/>
      <c r="F48" s="7"/>
      <c r="G48" s="7"/>
      <c r="H48" s="7"/>
      <c r="I48" s="51"/>
      <c r="J48" s="58"/>
      <c r="K48" s="4"/>
      <c r="L48" s="4"/>
      <c r="M48" s="4"/>
      <c r="N48" s="4"/>
      <c r="O48" s="4"/>
      <c r="P48" s="4"/>
      <c r="Q48" s="56"/>
      <c r="R48" s="62"/>
      <c r="S48" s="51"/>
    </row>
    <row r="49" spans="1:19" ht="13.5" customHeight="1">
      <c r="A49" s="43" t="s">
        <v>31</v>
      </c>
      <c r="B49" s="41"/>
      <c r="C49" s="7">
        <v>120338503.08</v>
      </c>
      <c r="D49" s="7"/>
      <c r="E49" s="7">
        <v>1380744132.71</v>
      </c>
      <c r="F49" s="7"/>
      <c r="G49" s="7">
        <v>1300332478.49</v>
      </c>
      <c r="H49" s="7"/>
      <c r="I49" s="59">
        <f>C49/$C$70</f>
        <v>0.502816500050711</v>
      </c>
      <c r="J49" s="58"/>
      <c r="K49" s="7">
        <v>116341657.25</v>
      </c>
      <c r="L49" s="7"/>
      <c r="M49" s="7">
        <v>1694669790.19</v>
      </c>
      <c r="N49" s="7"/>
      <c r="O49" s="7">
        <v>1469924670.76</v>
      </c>
      <c r="P49" s="7"/>
      <c r="Q49" s="59">
        <f>K49/$K$70</f>
        <v>0.3898579768653428</v>
      </c>
      <c r="R49" s="62"/>
      <c r="S49" s="51">
        <f>(K49-C49)/K49</f>
        <v>-0.034354382810719314</v>
      </c>
    </row>
    <row r="50" spans="1:19" ht="13.5" customHeight="1">
      <c r="A50" s="43" t="s">
        <v>37</v>
      </c>
      <c r="B50" s="41"/>
      <c r="C50" s="7">
        <v>9934317.25</v>
      </c>
      <c r="D50" s="7"/>
      <c r="E50" s="7">
        <v>161897117.92</v>
      </c>
      <c r="F50" s="7"/>
      <c r="G50" s="7">
        <v>163822711.29</v>
      </c>
      <c r="H50" s="7"/>
      <c r="I50" s="59">
        <f>C50/$C$70</f>
        <v>0.04150906403345967</v>
      </c>
      <c r="J50" s="58"/>
      <c r="K50" s="7">
        <v>12867179.38</v>
      </c>
      <c r="L50" s="7"/>
      <c r="M50" s="7">
        <v>208954344.64</v>
      </c>
      <c r="N50" s="7"/>
      <c r="O50" s="7">
        <v>170988439.66</v>
      </c>
      <c r="P50" s="7"/>
      <c r="Q50" s="59">
        <f>K50/$K$70</f>
        <v>0.043117595533909724</v>
      </c>
      <c r="R50" s="62"/>
      <c r="S50" s="51">
        <f>(K50-C50)/K50</f>
        <v>0.2279335698512661</v>
      </c>
    </row>
    <row r="51" spans="1:19" ht="13.5" customHeight="1">
      <c r="A51" s="43" t="s">
        <v>39</v>
      </c>
      <c r="B51" s="41"/>
      <c r="C51" s="7">
        <v>2814415.88</v>
      </c>
      <c r="D51" s="7"/>
      <c r="E51" s="7">
        <v>45303989.53</v>
      </c>
      <c r="F51" s="7"/>
      <c r="G51" s="7">
        <v>43784750.94</v>
      </c>
      <c r="H51" s="7"/>
      <c r="I51" s="59">
        <f>C51/$C$70</f>
        <v>0.011759617298280439</v>
      </c>
      <c r="J51" s="58"/>
      <c r="K51" s="7">
        <v>4174268.6</v>
      </c>
      <c r="L51" s="7"/>
      <c r="M51" s="7">
        <v>132680884.61</v>
      </c>
      <c r="N51" s="7"/>
      <c r="O51" s="7">
        <v>48060321.12</v>
      </c>
      <c r="P51" s="7"/>
      <c r="Q51" s="59">
        <f>K51/$K$70</f>
        <v>0.013987869433487263</v>
      </c>
      <c r="R51" s="62"/>
      <c r="S51" s="51">
        <v>0</v>
      </c>
    </row>
    <row r="52" spans="1:19" ht="13.5" customHeight="1">
      <c r="A52" s="43" t="s">
        <v>48</v>
      </c>
      <c r="B52" s="41"/>
      <c r="C52" s="7">
        <v>0</v>
      </c>
      <c r="D52" s="7">
        <v>9485.48</v>
      </c>
      <c r="E52" s="7">
        <v>0</v>
      </c>
      <c r="F52" s="7"/>
      <c r="G52" s="7">
        <v>0</v>
      </c>
      <c r="H52" s="7"/>
      <c r="I52" s="59">
        <f>C52/$C$70</f>
        <v>0</v>
      </c>
      <c r="J52" s="57"/>
      <c r="K52" s="7">
        <v>0</v>
      </c>
      <c r="L52" s="7">
        <v>9485.48</v>
      </c>
      <c r="M52" s="7">
        <v>11394225.1</v>
      </c>
      <c r="N52" s="7"/>
      <c r="O52" s="7">
        <v>0</v>
      </c>
      <c r="P52" s="7"/>
      <c r="Q52" s="59">
        <f>K52/$K$70</f>
        <v>0</v>
      </c>
      <c r="R52" s="62"/>
      <c r="S52" s="51">
        <v>0</v>
      </c>
    </row>
    <row r="53" spans="1:19" ht="13.5" customHeight="1">
      <c r="A53" s="43" t="s">
        <v>32</v>
      </c>
      <c r="B53" s="41"/>
      <c r="C53" s="7">
        <v>697221.44</v>
      </c>
      <c r="D53" s="7">
        <v>9485.48</v>
      </c>
      <c r="E53" s="7">
        <v>6747249.2</v>
      </c>
      <c r="F53" s="7"/>
      <c r="G53" s="7">
        <v>5777259</v>
      </c>
      <c r="H53" s="7"/>
      <c r="I53" s="59">
        <f>C53/$C$70</f>
        <v>0.002913235874207758</v>
      </c>
      <c r="J53" s="57"/>
      <c r="K53" s="7">
        <v>1051969.74</v>
      </c>
      <c r="L53" s="7">
        <v>9485.48</v>
      </c>
      <c r="M53" s="7">
        <v>8460315.32</v>
      </c>
      <c r="N53" s="7"/>
      <c r="O53" s="7">
        <v>6376451.02</v>
      </c>
      <c r="P53" s="7"/>
      <c r="Q53" s="59">
        <f>K53/$K$70</f>
        <v>0.0035251242268165357</v>
      </c>
      <c r="R53" s="62"/>
      <c r="S53" s="51">
        <f>(K53-C53)/K53</f>
        <v>0.33722291289481393</v>
      </c>
    </row>
    <row r="54" spans="1:19" ht="13.5" customHeight="1">
      <c r="A54" s="43" t="s">
        <v>33</v>
      </c>
      <c r="B54" s="41"/>
      <c r="C54" s="8">
        <v>8535737.31</v>
      </c>
      <c r="D54" s="7"/>
      <c r="E54" s="8">
        <v>85207409.48</v>
      </c>
      <c r="F54" s="7"/>
      <c r="G54" s="8">
        <v>92544759.8</v>
      </c>
      <c r="H54" s="7"/>
      <c r="I54" s="60">
        <f>C54/$C$70</f>
        <v>0.03566530619641534</v>
      </c>
      <c r="J54" s="57"/>
      <c r="K54" s="8">
        <v>20168654.11</v>
      </c>
      <c r="L54" s="7"/>
      <c r="M54" s="8">
        <v>111741337.28</v>
      </c>
      <c r="N54" s="7"/>
      <c r="O54" s="8">
        <v>100416457.35</v>
      </c>
      <c r="P54" s="7"/>
      <c r="Q54" s="60">
        <f>K54/$K$70</f>
        <v>0.06758465431281692</v>
      </c>
      <c r="R54" s="62"/>
      <c r="S54" s="51">
        <v>0</v>
      </c>
    </row>
    <row r="55" spans="1:19" ht="13.5" customHeight="1">
      <c r="A55" s="43"/>
      <c r="B55" s="41"/>
      <c r="C55" s="7">
        <f>SUM(C49:C54)</f>
        <v>142320194.95999998</v>
      </c>
      <c r="D55" s="7"/>
      <c r="E55" s="7">
        <f>SUM(E49:E54)</f>
        <v>1679899898.8400002</v>
      </c>
      <c r="F55" s="7"/>
      <c r="G55" s="7">
        <f>SUM(G49:G54)</f>
        <v>1606261959.52</v>
      </c>
      <c r="H55" s="7"/>
      <c r="I55" s="59">
        <f>SUM(I49:I54)</f>
        <v>0.5946637234530743</v>
      </c>
      <c r="J55" s="58"/>
      <c r="K55" s="7">
        <f>SUM(K49:K54)</f>
        <v>154603729.07999998</v>
      </c>
      <c r="L55" s="7"/>
      <c r="M55" s="7">
        <f>SUM(M49:M54)</f>
        <v>2167900897.14</v>
      </c>
      <c r="N55" s="7"/>
      <c r="O55" s="7">
        <f>SUM(O49:O54)</f>
        <v>1795766339.9099998</v>
      </c>
      <c r="P55" s="7"/>
      <c r="Q55" s="59">
        <f>SUM(Q49:Q54)</f>
        <v>0.5180732203723732</v>
      </c>
      <c r="R55" s="62"/>
      <c r="S55" s="85">
        <f>(K55-C55)/K55</f>
        <v>0.07945173245881972</v>
      </c>
    </row>
    <row r="56" spans="1:19" ht="13.5" customHeight="1" thickBot="1">
      <c r="A56" s="35"/>
      <c r="B56" s="36"/>
      <c r="C56" s="35"/>
      <c r="D56" s="10"/>
      <c r="E56" s="10"/>
      <c r="F56" s="10"/>
      <c r="G56" s="10"/>
      <c r="H56" s="10"/>
      <c r="I56" s="49"/>
      <c r="J56" s="58"/>
      <c r="K56" s="4"/>
      <c r="L56" s="4"/>
      <c r="M56" s="4"/>
      <c r="N56" s="4"/>
      <c r="O56" s="4"/>
      <c r="P56" s="4"/>
      <c r="Q56" s="56"/>
      <c r="R56" s="62"/>
      <c r="S56" s="49"/>
    </row>
    <row r="57" spans="1:21" s="4" customFormat="1" ht="34.5" customHeight="1" thickBot="1">
      <c r="A57" s="128" t="s">
        <v>30</v>
      </c>
      <c r="B57" s="129"/>
      <c r="C57" s="28">
        <f>C55</f>
        <v>142320194.95999998</v>
      </c>
      <c r="D57" s="28"/>
      <c r="E57" s="28">
        <f>E55</f>
        <v>1679899898.8400002</v>
      </c>
      <c r="F57" s="28"/>
      <c r="G57" s="28">
        <f>G55</f>
        <v>1606261959.52</v>
      </c>
      <c r="H57" s="28"/>
      <c r="I57" s="63">
        <f>I55</f>
        <v>0.5946637234530743</v>
      </c>
      <c r="J57" s="31"/>
      <c r="K57" s="28">
        <f>K55</f>
        <v>154603729.07999998</v>
      </c>
      <c r="L57" s="28"/>
      <c r="M57" s="28">
        <f>M55</f>
        <v>2167900897.14</v>
      </c>
      <c r="N57" s="28"/>
      <c r="O57" s="28">
        <f>O55</f>
        <v>1795766339.9099998</v>
      </c>
      <c r="P57" s="28"/>
      <c r="Q57" s="29">
        <f>K57/$K$70</f>
        <v>0.5180732203723731</v>
      </c>
      <c r="R57" s="31"/>
      <c r="S57" s="29">
        <f>(K57-C57)/K57</f>
        <v>0.07945173245881972</v>
      </c>
      <c r="U57"/>
    </row>
    <row r="58" spans="1:19" s="4" customFormat="1" ht="13.5" customHeight="1" thickBot="1">
      <c r="A58" s="43"/>
      <c r="B58" s="41"/>
      <c r="C58" s="50"/>
      <c r="D58" s="7"/>
      <c r="E58" s="7"/>
      <c r="F58" s="7"/>
      <c r="G58" s="7"/>
      <c r="H58" s="7"/>
      <c r="I58" s="51"/>
      <c r="J58" s="57"/>
      <c r="Q58" s="56"/>
      <c r="R58" s="62"/>
      <c r="S58" s="51"/>
    </row>
    <row r="59" spans="1:19" s="4" customFormat="1" ht="13.5" customHeight="1" thickBot="1">
      <c r="A59" s="78" t="s">
        <v>34</v>
      </c>
      <c r="B59" s="79"/>
      <c r="C59" s="73"/>
      <c r="D59" s="74"/>
      <c r="E59" s="74"/>
      <c r="F59" s="74"/>
      <c r="G59" s="74"/>
      <c r="H59" s="74"/>
      <c r="I59" s="75"/>
      <c r="J59" s="77"/>
      <c r="K59" s="72"/>
      <c r="L59" s="72"/>
      <c r="M59" s="72"/>
      <c r="N59" s="72"/>
      <c r="O59" s="72"/>
      <c r="P59" s="72"/>
      <c r="Q59" s="80"/>
      <c r="R59" s="77"/>
      <c r="S59" s="75"/>
    </row>
    <row r="60" spans="1:19" s="4" customFormat="1" ht="13.5" customHeight="1">
      <c r="A60" s="44"/>
      <c r="B60" s="45"/>
      <c r="C60" s="53"/>
      <c r="D60" s="11"/>
      <c r="E60" s="11"/>
      <c r="F60" s="11"/>
      <c r="G60" s="11"/>
      <c r="H60" s="11"/>
      <c r="I60" s="54"/>
      <c r="J60" s="57"/>
      <c r="K60" s="1"/>
      <c r="L60" s="1"/>
      <c r="M60" s="1"/>
      <c r="N60" s="1"/>
      <c r="O60" s="1"/>
      <c r="P60" s="1"/>
      <c r="Q60" s="61"/>
      <c r="R60" s="57"/>
      <c r="S60" s="54"/>
    </row>
    <row r="61" spans="1:19" s="4" customFormat="1" ht="13.5" customHeight="1">
      <c r="A61" s="38" t="s">
        <v>35</v>
      </c>
      <c r="B61" s="41"/>
      <c r="C61" s="50"/>
      <c r="D61" s="7"/>
      <c r="E61" s="7"/>
      <c r="F61" s="7"/>
      <c r="G61" s="7"/>
      <c r="H61" s="7"/>
      <c r="I61" s="51"/>
      <c r="J61" s="57"/>
      <c r="K61" s="1"/>
      <c r="L61" s="1"/>
      <c r="M61" s="1"/>
      <c r="N61" s="1"/>
      <c r="O61" s="1"/>
      <c r="P61" s="1"/>
      <c r="Q61" s="61"/>
      <c r="R61" s="57"/>
      <c r="S61" s="51"/>
    </row>
    <row r="62" spans="1:19" s="4" customFormat="1" ht="13.5" customHeight="1">
      <c r="A62" s="43" t="s">
        <v>41</v>
      </c>
      <c r="B62" s="41"/>
      <c r="C62" s="50">
        <v>0</v>
      </c>
      <c r="D62" s="7"/>
      <c r="E62" s="7">
        <v>0</v>
      </c>
      <c r="F62" s="7"/>
      <c r="G62" s="7">
        <v>0</v>
      </c>
      <c r="H62" s="7"/>
      <c r="I62" s="59">
        <f>C62/$C$70</f>
        <v>0</v>
      </c>
      <c r="J62" s="1"/>
      <c r="K62" s="7">
        <v>35001770.45</v>
      </c>
      <c r="L62" s="1"/>
      <c r="M62" s="7">
        <v>35361683.67</v>
      </c>
      <c r="N62" s="1"/>
      <c r="O62" s="7">
        <v>91045</v>
      </c>
      <c r="P62" s="1"/>
      <c r="Q62" s="59">
        <f>K62/$K$70</f>
        <v>0.11729005531543724</v>
      </c>
      <c r="R62" s="57"/>
      <c r="S62" s="51">
        <f>(K62-C62)/K62</f>
        <v>1</v>
      </c>
    </row>
    <row r="63" spans="1:19" s="4" customFormat="1" ht="13.5" customHeight="1">
      <c r="A63" s="43" t="s">
        <v>19</v>
      </c>
      <c r="B63" s="41"/>
      <c r="C63" s="50">
        <v>0.15</v>
      </c>
      <c r="D63" s="7"/>
      <c r="E63" s="7">
        <v>102284.42</v>
      </c>
      <c r="F63" s="7"/>
      <c r="G63" s="7">
        <v>695101</v>
      </c>
      <c r="H63" s="7"/>
      <c r="I63" s="59">
        <f>C63/$C$70</f>
        <v>6.267526442261496E-10</v>
      </c>
      <c r="J63" s="57"/>
      <c r="K63" s="7">
        <v>0</v>
      </c>
      <c r="L63" s="7"/>
      <c r="M63" s="7">
        <v>0</v>
      </c>
      <c r="N63" s="7"/>
      <c r="O63" s="7">
        <v>0</v>
      </c>
      <c r="P63" s="7"/>
      <c r="Q63" s="59">
        <f>K63/$K$70</f>
        <v>0</v>
      </c>
      <c r="R63" s="57"/>
      <c r="S63" s="51">
        <v>0</v>
      </c>
    </row>
    <row r="64" spans="1:19" s="4" customFormat="1" ht="13.5" customHeight="1">
      <c r="A64" s="43" t="s">
        <v>32</v>
      </c>
      <c r="B64" s="41"/>
      <c r="C64" s="8">
        <v>0.15</v>
      </c>
      <c r="D64" s="7"/>
      <c r="E64" s="8">
        <v>0</v>
      </c>
      <c r="F64" s="7"/>
      <c r="G64" s="8">
        <v>0</v>
      </c>
      <c r="H64" s="7"/>
      <c r="I64" s="59">
        <f>C64/$C$70</f>
        <v>6.267526442261496E-10</v>
      </c>
      <c r="J64" s="57"/>
      <c r="K64" s="7">
        <v>58301.05</v>
      </c>
      <c r="L64" s="7"/>
      <c r="M64" s="7">
        <v>235414.75</v>
      </c>
      <c r="N64" s="7"/>
      <c r="O64" s="7">
        <v>0</v>
      </c>
      <c r="P64" s="7"/>
      <c r="Q64" s="59">
        <f>K64/$K$70</f>
        <v>0.00019536535699576511</v>
      </c>
      <c r="R64" s="57"/>
      <c r="S64" s="51">
        <v>0</v>
      </c>
    </row>
    <row r="65" spans="1:19" s="4" customFormat="1" ht="13.5" customHeight="1">
      <c r="A65" s="44"/>
      <c r="B65" s="45"/>
      <c r="C65" s="82">
        <f>SUM(C62:C64)</f>
        <v>0.3</v>
      </c>
      <c r="D65" s="7"/>
      <c r="E65" s="83">
        <f>SUM(E62:E64)</f>
        <v>102284.42</v>
      </c>
      <c r="F65" s="7"/>
      <c r="G65" s="83">
        <f>SUM(G62:G64)</f>
        <v>695101</v>
      </c>
      <c r="H65" s="7"/>
      <c r="I65" s="84">
        <f>SUM(I62:I64)</f>
        <v>1.2535052884522992E-09</v>
      </c>
      <c r="J65" s="57"/>
      <c r="K65" s="83">
        <f>SUM(K62:K64)</f>
        <v>35060071.5</v>
      </c>
      <c r="L65" s="7"/>
      <c r="M65" s="83">
        <f>SUM(M62:M64)</f>
        <v>35597098.42</v>
      </c>
      <c r="N65" s="7"/>
      <c r="O65" s="83">
        <f>SUM(O62:O64)</f>
        <v>91045</v>
      </c>
      <c r="P65" s="7"/>
      <c r="Q65" s="127">
        <f>SUM(Q62:Q64)</f>
        <v>0.117485420672433</v>
      </c>
      <c r="R65" s="1"/>
      <c r="S65" s="85">
        <f>(K65-C65)/K65</f>
        <v>0.9999999914432577</v>
      </c>
    </row>
    <row r="66" spans="1:19" s="1" customFormat="1" ht="13.5" customHeight="1" thickBot="1">
      <c r="A66" s="43"/>
      <c r="B66" s="45"/>
      <c r="C66" s="53"/>
      <c r="D66" s="11"/>
      <c r="E66" s="11"/>
      <c r="F66" s="11"/>
      <c r="G66" s="11"/>
      <c r="H66" s="11"/>
      <c r="I66" s="54"/>
      <c r="J66" s="57"/>
      <c r="Q66" s="61"/>
      <c r="R66" s="57"/>
      <c r="S66" s="54"/>
    </row>
    <row r="67" spans="1:19" ht="13.5" customHeight="1" thickBot="1">
      <c r="A67" s="25" t="s">
        <v>36</v>
      </c>
      <c r="B67" s="26"/>
      <c r="C67" s="27">
        <f>C65</f>
        <v>0.3</v>
      </c>
      <c r="D67" s="64"/>
      <c r="E67" s="28">
        <f>E65</f>
        <v>102284.42</v>
      </c>
      <c r="F67" s="28"/>
      <c r="G67" s="28">
        <f>G65</f>
        <v>695101</v>
      </c>
      <c r="H67" s="64"/>
      <c r="I67" s="63">
        <f>I65</f>
        <v>1.2535052884522992E-09</v>
      </c>
      <c r="J67" s="65"/>
      <c r="K67" s="28">
        <f>K65</f>
        <v>35060071.5</v>
      </c>
      <c r="L67" s="64"/>
      <c r="M67" s="28">
        <f>M65</f>
        <v>35597098.42</v>
      </c>
      <c r="N67" s="28"/>
      <c r="O67" s="28">
        <f>O65</f>
        <v>91045</v>
      </c>
      <c r="P67" s="64"/>
      <c r="Q67" s="63">
        <f>Q65</f>
        <v>0.117485420672433</v>
      </c>
      <c r="R67" s="31"/>
      <c r="S67" s="29">
        <f>(K67-C67)/K67</f>
        <v>0.9999999914432577</v>
      </c>
    </row>
    <row r="68" spans="1:19" s="4" customFormat="1" ht="13.5" customHeight="1">
      <c r="A68" s="42"/>
      <c r="B68" s="41"/>
      <c r="C68" s="50"/>
      <c r="D68" s="7"/>
      <c r="E68" s="7"/>
      <c r="F68" s="7"/>
      <c r="G68" s="7"/>
      <c r="H68" s="7"/>
      <c r="I68" s="51"/>
      <c r="J68" s="58"/>
      <c r="Q68" s="56"/>
      <c r="R68" s="62"/>
      <c r="S68" s="51"/>
    </row>
    <row r="69" spans="1:19" ht="13.5" customHeight="1" thickBot="1">
      <c r="A69" s="42"/>
      <c r="B69" s="41"/>
      <c r="C69" s="50"/>
      <c r="D69" s="7"/>
      <c r="E69" s="7"/>
      <c r="F69" s="7"/>
      <c r="G69" s="7"/>
      <c r="H69" s="7"/>
      <c r="I69" s="51"/>
      <c r="J69" s="58"/>
      <c r="K69" s="4"/>
      <c r="L69" s="4"/>
      <c r="M69" s="4"/>
      <c r="N69" s="4"/>
      <c r="O69" s="4"/>
      <c r="P69" s="4"/>
      <c r="Q69" s="56"/>
      <c r="R69" s="62"/>
      <c r="S69" s="51"/>
    </row>
    <row r="70" spans="1:21" s="15" customFormat="1" ht="20.25" thickBot="1">
      <c r="A70" s="32" t="s">
        <v>17</v>
      </c>
      <c r="B70" s="33"/>
      <c r="C70" s="66">
        <f>C44+C57+C67</f>
        <v>239328866.63</v>
      </c>
      <c r="D70" s="67"/>
      <c r="E70" s="67">
        <f>E44+E57+E67</f>
        <v>3465537466.08</v>
      </c>
      <c r="F70" s="67"/>
      <c r="G70" s="67">
        <f>G44+G57+G67</f>
        <v>3093099552.9700003</v>
      </c>
      <c r="H70" s="67"/>
      <c r="I70" s="68">
        <f>I44+I57+I67</f>
        <v>1</v>
      </c>
      <c r="J70" s="69"/>
      <c r="K70" s="67">
        <f>K44+K57+K67</f>
        <v>298420615.08</v>
      </c>
      <c r="L70" s="67"/>
      <c r="M70" s="67">
        <f>M44+M57+M67</f>
        <v>4150735237.34</v>
      </c>
      <c r="N70" s="67"/>
      <c r="O70" s="67">
        <f>O44+O57+O67</f>
        <v>3548573200.91</v>
      </c>
      <c r="P70" s="67"/>
      <c r="Q70" s="68">
        <f>Q44+Q57+Q67</f>
        <v>1</v>
      </c>
      <c r="R70" s="31"/>
      <c r="S70" s="68">
        <f>(K70-C70)/K70</f>
        <v>0.19801496767962493</v>
      </c>
      <c r="U70" s="126"/>
    </row>
    <row r="71" spans="1:10" s="15" customFormat="1" ht="13.5" customHeight="1">
      <c r="A71" s="9"/>
      <c r="B71" s="14"/>
      <c r="C71" s="11"/>
      <c r="D71" s="11"/>
      <c r="E71" s="11"/>
      <c r="F71" s="11"/>
      <c r="G71" s="11"/>
      <c r="H71" s="11"/>
      <c r="I71" s="12"/>
      <c r="J71" s="6"/>
    </row>
    <row r="72" spans="1:10" s="15" customFormat="1" ht="13.5" customHeight="1">
      <c r="A72" s="9"/>
      <c r="B72" s="14"/>
      <c r="C72" s="11"/>
      <c r="D72" s="11"/>
      <c r="E72" s="11"/>
      <c r="F72" s="11"/>
      <c r="G72" s="11"/>
      <c r="H72" s="11"/>
      <c r="I72" s="12"/>
      <c r="J72" s="6"/>
    </row>
    <row r="73" spans="1:10" ht="13.5" customHeight="1">
      <c r="A73" s="2"/>
      <c r="B73" s="2"/>
      <c r="C73" s="2"/>
      <c r="D73" s="2"/>
      <c r="E73" s="2"/>
      <c r="F73" s="2"/>
      <c r="G73" s="2"/>
      <c r="H73" s="2"/>
      <c r="I73" s="5"/>
      <c r="J73" s="13"/>
    </row>
    <row r="74" spans="1:10" ht="13.5" customHeight="1">
      <c r="A74" s="16"/>
      <c r="B74" s="16"/>
      <c r="C74" s="17"/>
      <c r="D74" s="17"/>
      <c r="E74" s="17"/>
      <c r="F74" s="17"/>
      <c r="G74" s="18"/>
      <c r="H74" s="18"/>
      <c r="I74" s="19"/>
      <c r="J74" s="6"/>
    </row>
    <row r="75" spans="1:10" ht="13.5" customHeight="1">
      <c r="A75" s="16"/>
      <c r="B75" s="16"/>
      <c r="C75" s="17"/>
      <c r="D75" s="17"/>
      <c r="E75" s="17"/>
      <c r="F75" s="17"/>
      <c r="G75" s="18"/>
      <c r="H75" s="18"/>
      <c r="I75" s="19"/>
      <c r="J75" s="6"/>
    </row>
    <row r="76" spans="1:10" ht="13.5" customHeight="1">
      <c r="A76" s="16"/>
      <c r="B76" s="16"/>
      <c r="C76" s="17"/>
      <c r="D76" s="17"/>
      <c r="E76" s="17"/>
      <c r="F76" s="17"/>
      <c r="G76" s="18"/>
      <c r="H76" s="18"/>
      <c r="I76" s="19"/>
      <c r="J76" s="1"/>
    </row>
    <row r="77" spans="1:10" ht="13.5" customHeight="1">
      <c r="A77" s="20"/>
      <c r="B77" s="21"/>
      <c r="C77" s="22"/>
      <c r="D77" s="22"/>
      <c r="G77" s="20"/>
      <c r="H77" s="20"/>
      <c r="I77" s="23"/>
      <c r="J77" s="1"/>
    </row>
    <row r="78" spans="1:10" ht="13.5" customHeight="1">
      <c r="A78" s="20"/>
      <c r="B78" s="21"/>
      <c r="C78" s="22"/>
      <c r="D78" s="22"/>
      <c r="G78" s="20"/>
      <c r="H78" s="20"/>
      <c r="I78" s="23"/>
      <c r="J78" s="1"/>
    </row>
    <row r="79" spans="3:10" ht="13.5" customHeight="1">
      <c r="C79" s="22"/>
      <c r="D79" s="22"/>
      <c r="J79" s="1"/>
    </row>
    <row r="80" ht="13.5" customHeight="1">
      <c r="J80" s="1"/>
    </row>
    <row r="81" spans="3:10" ht="13.5" customHeight="1">
      <c r="C81" s="22"/>
      <c r="D81" s="22"/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ht="13.5" customHeight="1">
      <c r="J86" s="1"/>
    </row>
    <row r="87" ht="13.5" customHeight="1">
      <c r="J87" s="1"/>
    </row>
    <row r="88" spans="2:10" ht="13.5" customHeight="1">
      <c r="B88" s="21"/>
      <c r="J88" s="1"/>
    </row>
    <row r="89" spans="2:10" ht="13.5" customHeight="1">
      <c r="B89" s="21"/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  <row r="101" ht="13.5" customHeight="1">
      <c r="J101" s="1"/>
    </row>
    <row r="102" ht="13.5" customHeight="1">
      <c r="J102" s="1"/>
    </row>
  </sheetData>
  <sheetProtection/>
  <mergeCells count="6">
    <mergeCell ref="A57:B57"/>
    <mergeCell ref="C8:I8"/>
    <mergeCell ref="K8:Q8"/>
    <mergeCell ref="C4:S4"/>
    <mergeCell ref="C5:S5"/>
    <mergeCell ref="C6:S6"/>
  </mergeCells>
  <printOptions horizontalCentered="1"/>
  <pageMargins left="0" right="0" top="0" bottom="0" header="0" footer="0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2023-11-13T17:34:54Z</cp:lastPrinted>
  <dcterms:created xsi:type="dcterms:W3CDTF">2009-02-19T19:53:26Z</dcterms:created>
  <dcterms:modified xsi:type="dcterms:W3CDTF">2023-12-14T21:34:39Z</dcterms:modified>
  <cp:category/>
  <cp:version/>
  <cp:contentType/>
  <cp:contentStatus/>
</cp:coreProperties>
</file>