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FEBRERO 2017" sheetId="1" r:id="rId1"/>
  </sheets>
  <externalReferences>
    <externalReference r:id="rId4"/>
  </externalReferences>
  <definedNames>
    <definedName name="A_impresión_IM" localSheetId="0">'FEBRERO 2017'!$A$9:$J$71</definedName>
    <definedName name="A_impresión_IM">#REF!</definedName>
    <definedName name="_xlnm.Print_Area" localSheetId="0">'FEBRERO 2017'!$A$2:$S$64</definedName>
    <definedName name="TOTALA" localSheetId="0">'FEBRERO 2017'!$E$64</definedName>
    <definedName name="TOTALA">#REF!</definedName>
    <definedName name="TOTALE" localSheetId="0">'FEBRERO 2017'!#REF!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<sst xmlns="http://schemas.openxmlformats.org/spreadsheetml/2006/main" count="47" uniqueCount="44">
  <si>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</si>
  <si>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</si>
  <si>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</si>
  <si>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</si>
  <si>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</si>
  <si>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</si>
  <si>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</si>
  <si>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</si>
  <si>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</si>
  <si>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</si>
  <si>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</si>
  <si>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</si>
  <si>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</si>
  <si>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</si>
  <si>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</si>
  <si>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</si>
  <si>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</si>
  <si>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</si>
  <si>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</si>
  <si>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</si>
  <si>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</si>
  <si>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</si>
  <si>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MULTAS</t>
  </si>
  <si>
    <t>CONTRIBUCIONES 7 Y 17%.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</si>
  <si>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</si>
  <si>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</si>
  <si>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</si>
  <si>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</si>
  <si>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</si>
  <si>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</si>
  <si>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</si>
  <si>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</si>
  <si>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</si>
  <si>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</si>
  <si>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</si>
  <si>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</si>
  <si>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</si>
  <si>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APORTACIONES ESTATALES</t>
  </si>
  <si>
    <t>VENTA DE BIENES MUNICIPALES</t>
  </si>
  <si>
    <t>2023 VS 2022</t>
  </si>
  <si>
    <t>OTROS INGRESOS</t>
  </si>
  <si>
    <t>COMPARATIVO MES DICIEMBRE DE  2022 VS MES DE DICIEMBRE 2023</t>
  </si>
  <si>
    <t>DICIEMBRE</t>
  </si>
  <si>
    <t>JUEGOS PERMITIDOS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</si>
</sst>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  <numFmt numFmtId="176" formatCode="#,##0.00_ ;\-#,##0.00\ "/>
  </numFmts>
  <fonts count="6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Courier New"/>
      <family val="3"/>
    </font>
    <font>
      <b/>
      <sz val="12"/>
      <color indexed="9"/>
      <name val="Courier New"/>
      <family val="3"/>
    </font>
    <font>
      <b/>
      <sz val="11"/>
      <color indexed="9"/>
      <name val="Arial"/>
      <family val="2"/>
    </font>
    <font>
      <b/>
      <sz val="12"/>
      <color indexed="9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Courier New"/>
      <family val="3"/>
    </font>
    <font>
      <b/>
      <sz val="12"/>
      <color theme="0"/>
      <name val="Courier New"/>
      <family val="3"/>
    </font>
    <font>
      <b/>
      <sz val="11"/>
      <color theme="0"/>
      <name val="Arial"/>
      <family val="2"/>
    </font>
    <font>
      <b/>
      <sz val="12"/>
      <color theme="0"/>
      <name val="Helv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theme="0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>
        <color theme="0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>
        <color theme="0"/>
      </right>
      <top style="medium"/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6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34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6" fillId="0" borderId="0" xfId="0" applyFont="1" applyAlignment="1">
      <alignment vertical="center"/>
    </xf>
    <xf numFmtId="172" fontId="11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5" fillId="0" borderId="0" xfId="0" applyFont="1" applyFill="1" applyBorder="1" applyAlignment="1">
      <alignment/>
    </xf>
    <xf numFmtId="37" fontId="14" fillId="0" borderId="0" xfId="0" applyNumberFormat="1" applyFont="1" applyBorder="1" applyAlignment="1" applyProtection="1">
      <alignment vertical="center"/>
      <protection/>
    </xf>
    <xf numFmtId="37" fontId="14" fillId="0" borderId="10" xfId="0" applyNumberFormat="1" applyFont="1" applyBorder="1" applyAlignment="1" applyProtection="1">
      <alignment vertical="center"/>
      <protection/>
    </xf>
    <xf numFmtId="172" fontId="14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4" fillId="0" borderId="0" xfId="0" applyNumberFormat="1" applyFont="1" applyFill="1" applyBorder="1" applyAlignment="1" applyProtection="1">
      <alignment vertical="center"/>
      <protection/>
    </xf>
    <xf numFmtId="9" fontId="14" fillId="0" borderId="0" xfId="0" applyNumberFormat="1" applyFont="1" applyFill="1" applyBorder="1" applyAlignment="1" applyProtection="1">
      <alignment vertical="center"/>
      <protection/>
    </xf>
    <xf numFmtId="172" fontId="16" fillId="0" borderId="0" xfId="0" applyFont="1" applyFill="1" applyBorder="1" applyAlignment="1">
      <alignment/>
    </xf>
    <xf numFmtId="172" fontId="14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172" fontId="16" fillId="0" borderId="0" xfId="0" applyFont="1" applyAlignment="1">
      <alignment/>
    </xf>
    <xf numFmtId="9" fontId="16" fillId="0" borderId="0" xfId="0" applyNumberFormat="1" applyFont="1" applyAlignment="1">
      <alignment/>
    </xf>
    <xf numFmtId="172" fontId="13" fillId="0" borderId="0" xfId="0" applyNumberFormat="1" applyFont="1" applyAlignment="1" applyProtection="1">
      <alignment horizontal="left"/>
      <protection/>
    </xf>
    <xf numFmtId="172" fontId="13" fillId="0" borderId="0" xfId="0" applyFont="1" applyAlignment="1">
      <alignment/>
    </xf>
    <xf numFmtId="37" fontId="13" fillId="0" borderId="0" xfId="0" applyNumberFormat="1" applyFont="1" applyAlignment="1" applyProtection="1">
      <alignment/>
      <protection/>
    </xf>
    <xf numFmtId="9" fontId="13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4" fillId="33" borderId="11" xfId="0" applyFont="1" applyFill="1" applyBorder="1" applyAlignment="1">
      <alignment vertical="center"/>
    </xf>
    <xf numFmtId="172" fontId="14" fillId="33" borderId="12" xfId="0" applyFont="1" applyFill="1" applyBorder="1" applyAlignment="1">
      <alignment vertical="center"/>
    </xf>
    <xf numFmtId="37" fontId="14" fillId="33" borderId="11" xfId="0" applyNumberFormat="1" applyFont="1" applyFill="1" applyBorder="1" applyAlignment="1" applyProtection="1">
      <alignment vertical="center"/>
      <protection/>
    </xf>
    <xf numFmtId="37" fontId="14" fillId="33" borderId="13" xfId="0" applyNumberFormat="1" applyFont="1" applyFill="1" applyBorder="1" applyAlignment="1" applyProtection="1">
      <alignment vertical="center"/>
      <protection/>
    </xf>
    <xf numFmtId="9" fontId="14" fillId="33" borderId="12" xfId="0" applyNumberFormat="1" applyFont="1" applyFill="1" applyBorder="1" applyAlignment="1" applyProtection="1">
      <alignment vertical="center"/>
      <protection/>
    </xf>
    <xf numFmtId="172" fontId="15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172" fontId="9" fillId="0" borderId="14" xfId="0" applyFont="1" applyBorder="1" applyAlignment="1">
      <alignment horizontal="center" vertical="center"/>
    </xf>
    <xf numFmtId="172" fontId="6" fillId="0" borderId="15" xfId="0" applyFont="1" applyBorder="1" applyAlignment="1">
      <alignment vertical="center"/>
    </xf>
    <xf numFmtId="172" fontId="6" fillId="0" borderId="16" xfId="0" applyFont="1" applyBorder="1" applyAlignment="1">
      <alignment vertical="center"/>
    </xf>
    <xf numFmtId="172" fontId="12" fillId="0" borderId="16" xfId="0" applyFont="1" applyBorder="1" applyAlignment="1">
      <alignment vertical="center"/>
    </xf>
    <xf numFmtId="172" fontId="14" fillId="34" borderId="15" xfId="0" applyNumberFormat="1" applyFont="1" applyFill="1" applyBorder="1" applyAlignment="1" applyProtection="1">
      <alignment horizontal="left" vertical="center"/>
      <protection/>
    </xf>
    <xf numFmtId="172" fontId="1" fillId="0" borderId="16" xfId="0" applyFont="1" applyBorder="1" applyAlignment="1">
      <alignment vertical="center"/>
    </xf>
    <xf numFmtId="172" fontId="14" fillId="0" borderId="15" xfId="0" applyNumberFormat="1" applyFont="1" applyBorder="1" applyAlignment="1" applyProtection="1">
      <alignment horizontal="left" vertical="center"/>
      <protection/>
    </xf>
    <xf numFmtId="172" fontId="14" fillId="0" borderId="16" xfId="0" applyFont="1" applyBorder="1" applyAlignment="1">
      <alignment vertical="center"/>
    </xf>
    <xf numFmtId="172" fontId="14" fillId="0" borderId="15" xfId="0" applyFont="1" applyBorder="1" applyAlignment="1">
      <alignment vertical="center"/>
    </xf>
    <xf numFmtId="172" fontId="14" fillId="0" borderId="15" xfId="0" applyNumberFormat="1" applyFont="1" applyFill="1" applyBorder="1" applyAlignment="1" applyProtection="1">
      <alignment horizontal="left" vertical="center"/>
      <protection/>
    </xf>
    <xf numFmtId="172" fontId="14" fillId="0" borderId="15" xfId="0" applyFont="1" applyFill="1" applyBorder="1" applyAlignment="1">
      <alignment vertical="center"/>
    </xf>
    <xf numFmtId="172" fontId="14" fillId="0" borderId="16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6" xfId="0" applyNumberFormat="1" applyFont="1" applyBorder="1" applyAlignment="1">
      <alignment vertical="center"/>
    </xf>
    <xf numFmtId="172" fontId="1" fillId="0" borderId="0" xfId="0" applyFont="1" applyBorder="1" applyAlignment="1">
      <alignment vertical="center"/>
    </xf>
    <xf numFmtId="9" fontId="6" fillId="0" borderId="16" xfId="0" applyNumberFormat="1" applyFont="1" applyBorder="1" applyAlignment="1">
      <alignment vertical="center"/>
    </xf>
    <xf numFmtId="37" fontId="14" fillId="0" borderId="15" xfId="0" applyNumberFormat="1" applyFont="1" applyBorder="1" applyAlignment="1" applyProtection="1">
      <alignment vertical="center"/>
      <protection/>
    </xf>
    <xf numFmtId="9" fontId="14" fillId="0" borderId="16" xfId="0" applyNumberFormat="1" applyFont="1" applyBorder="1" applyAlignment="1" applyProtection="1">
      <alignment vertical="center"/>
      <protection/>
    </xf>
    <xf numFmtId="9" fontId="14" fillId="0" borderId="17" xfId="0" applyNumberFormat="1" applyFont="1" applyBorder="1" applyAlignment="1" applyProtection="1">
      <alignment vertical="center"/>
      <protection/>
    </xf>
    <xf numFmtId="37" fontId="14" fillId="0" borderId="15" xfId="0" applyNumberFormat="1" applyFont="1" applyFill="1" applyBorder="1" applyAlignment="1" applyProtection="1">
      <alignment vertical="center"/>
      <protection/>
    </xf>
    <xf numFmtId="9" fontId="14" fillId="0" borderId="16" xfId="0" applyNumberFormat="1" applyFont="1" applyFill="1" applyBorder="1" applyAlignment="1" applyProtection="1">
      <alignment vertical="center"/>
      <protection/>
    </xf>
    <xf numFmtId="172" fontId="13" fillId="0" borderId="15" xfId="0" applyFont="1" applyFill="1" applyBorder="1" applyAlignment="1">
      <alignment/>
    </xf>
    <xf numFmtId="172" fontId="0" fillId="0" borderId="16" xfId="0" applyBorder="1" applyAlignment="1">
      <alignment/>
    </xf>
    <xf numFmtId="172" fontId="0" fillId="0" borderId="15" xfId="0" applyFill="1" applyBorder="1" applyAlignment="1">
      <alignment/>
    </xf>
    <xf numFmtId="172" fontId="15" fillId="0" borderId="15" xfId="0" applyFont="1" applyFill="1" applyBorder="1" applyAlignment="1">
      <alignment/>
    </xf>
    <xf numFmtId="10" fontId="14" fillId="0" borderId="16" xfId="0" applyNumberFormat="1" applyFont="1" applyBorder="1" applyAlignment="1" applyProtection="1">
      <alignment vertical="center"/>
      <protection/>
    </xf>
    <xf numFmtId="10" fontId="14" fillId="0" borderId="17" xfId="0" applyNumberFormat="1" applyFont="1" applyBorder="1" applyAlignment="1" applyProtection="1">
      <alignment vertical="center"/>
      <protection/>
    </xf>
    <xf numFmtId="172" fontId="0" fillId="0" borderId="16" xfId="0" applyFill="1" applyBorder="1" applyAlignment="1">
      <alignment/>
    </xf>
    <xf numFmtId="172" fontId="0" fillId="0" borderId="15" xfId="0" applyBorder="1" applyAlignment="1">
      <alignment/>
    </xf>
    <xf numFmtId="10" fontId="14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4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0" fillId="33" borderId="11" xfId="0" applyFont="1" applyFill="1" applyBorder="1" applyAlignment="1">
      <alignment/>
    </xf>
    <xf numFmtId="172" fontId="14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4" fillId="36" borderId="11" xfId="0" applyNumberFormat="1" applyFont="1" applyFill="1" applyBorder="1" applyAlignment="1" applyProtection="1">
      <alignment vertical="center"/>
      <protection/>
    </xf>
    <xf numFmtId="37" fontId="14" fillId="36" borderId="13" xfId="0" applyNumberFormat="1" applyFont="1" applyFill="1" applyBorder="1" applyAlignment="1" applyProtection="1">
      <alignment vertical="center"/>
      <protection/>
    </xf>
    <xf numFmtId="9" fontId="14" fillId="36" borderId="12" xfId="0" applyNumberFormat="1" applyFont="1" applyFill="1" applyBorder="1" applyAlignment="1" applyProtection="1">
      <alignment vertical="center"/>
      <protection/>
    </xf>
    <xf numFmtId="172" fontId="15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4" fillId="36" borderId="11" xfId="0" applyFont="1" applyFill="1" applyBorder="1" applyAlignment="1">
      <alignment vertical="center"/>
    </xf>
    <xf numFmtId="172" fontId="14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4" fillId="0" borderId="0" xfId="0" applyNumberFormat="1" applyFont="1" applyBorder="1" applyAlignment="1" applyProtection="1">
      <alignment vertical="center"/>
      <protection/>
    </xf>
    <xf numFmtId="37" fontId="14" fillId="0" borderId="18" xfId="0" applyNumberFormat="1" applyFont="1" applyBorder="1" applyAlignment="1" applyProtection="1">
      <alignment vertical="center"/>
      <protection/>
    </xf>
    <xf numFmtId="37" fontId="14" fillId="0" borderId="19" xfId="0" applyNumberFormat="1" applyFont="1" applyBorder="1" applyAlignment="1" applyProtection="1">
      <alignment vertical="center"/>
      <protection/>
    </xf>
    <xf numFmtId="10" fontId="14" fillId="0" borderId="20" xfId="0" applyNumberFormat="1" applyFont="1" applyBorder="1" applyAlignment="1" applyProtection="1">
      <alignment vertical="center"/>
      <protection/>
    </xf>
    <xf numFmtId="9" fontId="14" fillId="0" borderId="20" xfId="0" applyNumberFormat="1" applyFont="1" applyBorder="1" applyAlignment="1" applyProtection="1">
      <alignment vertical="center"/>
      <protection/>
    </xf>
    <xf numFmtId="172" fontId="14" fillId="0" borderId="21" xfId="0" applyNumberFormat="1" applyFont="1" applyBorder="1" applyAlignment="1" applyProtection="1">
      <alignment horizontal="left" vertical="center"/>
      <protection/>
    </xf>
    <xf numFmtId="172" fontId="14" fillId="0" borderId="22" xfId="0" applyFont="1" applyBorder="1" applyAlignment="1">
      <alignment vertical="center"/>
    </xf>
    <xf numFmtId="172" fontId="9" fillId="0" borderId="23" xfId="0" applyFont="1" applyBorder="1" applyAlignment="1">
      <alignment horizontal="center" vertical="center"/>
    </xf>
    <xf numFmtId="172" fontId="8" fillId="36" borderId="24" xfId="0" applyFont="1" applyFill="1" applyBorder="1" applyAlignment="1">
      <alignment vertical="center"/>
    </xf>
    <xf numFmtId="9" fontId="8" fillId="36" borderId="22" xfId="0" applyNumberFormat="1" applyFont="1" applyFill="1" applyBorder="1" applyAlignment="1">
      <alignment vertical="center"/>
    </xf>
    <xf numFmtId="172" fontId="10" fillId="36" borderId="21" xfId="0" applyFont="1" applyFill="1" applyBorder="1" applyAlignment="1">
      <alignment/>
    </xf>
    <xf numFmtId="172" fontId="11" fillId="36" borderId="24" xfId="0" applyFont="1" applyFill="1" applyBorder="1" applyAlignment="1">
      <alignment/>
    </xf>
    <xf numFmtId="172" fontId="11" fillId="36" borderId="22" xfId="0" applyFont="1" applyFill="1" applyBorder="1" applyAlignment="1">
      <alignment/>
    </xf>
    <xf numFmtId="172" fontId="11" fillId="36" borderId="21" xfId="0" applyFont="1" applyFill="1" applyBorder="1" applyAlignment="1">
      <alignment/>
    </xf>
    <xf numFmtId="172" fontId="57" fillId="37" borderId="25" xfId="0" applyFont="1" applyFill="1" applyBorder="1" applyAlignment="1">
      <alignment vertical="center"/>
    </xf>
    <xf numFmtId="172" fontId="58" fillId="37" borderId="25" xfId="0" applyFont="1" applyFill="1" applyBorder="1" applyAlignment="1">
      <alignment vertical="center"/>
    </xf>
    <xf numFmtId="172" fontId="59" fillId="37" borderId="26" xfId="0" applyFont="1" applyFill="1" applyBorder="1" applyAlignment="1">
      <alignment/>
    </xf>
    <xf numFmtId="172" fontId="60" fillId="37" borderId="26" xfId="0" applyFont="1" applyFill="1" applyBorder="1" applyAlignment="1">
      <alignment/>
    </xf>
    <xf numFmtId="9" fontId="58" fillId="37" borderId="27" xfId="0" applyNumberFormat="1" applyFont="1" applyFill="1" applyBorder="1" applyAlignment="1">
      <alignment vertical="center"/>
    </xf>
    <xf numFmtId="172" fontId="0" fillId="38" borderId="0" xfId="0" applyFill="1" applyBorder="1" applyAlignment="1">
      <alignment/>
    </xf>
    <xf numFmtId="172" fontId="0" fillId="38" borderId="14" xfId="0" applyFill="1" applyBorder="1" applyAlignment="1">
      <alignment/>
    </xf>
    <xf numFmtId="172" fontId="0" fillId="38" borderId="23" xfId="0" applyFill="1" applyBorder="1" applyAlignment="1">
      <alignment/>
    </xf>
    <xf numFmtId="9" fontId="0" fillId="38" borderId="23" xfId="0" applyNumberFormat="1" applyFill="1" applyBorder="1" applyAlignment="1">
      <alignment/>
    </xf>
    <xf numFmtId="172" fontId="0" fillId="38" borderId="28" xfId="0" applyFill="1" applyBorder="1" applyAlignment="1">
      <alignment/>
    </xf>
    <xf numFmtId="172" fontId="0" fillId="38" borderId="15" xfId="0" applyFill="1" applyBorder="1" applyAlignment="1">
      <alignment/>
    </xf>
    <xf numFmtId="9" fontId="0" fillId="38" borderId="0" xfId="0" applyNumberFormat="1" applyFill="1" applyBorder="1" applyAlignment="1">
      <alignment/>
    </xf>
    <xf numFmtId="172" fontId="0" fillId="38" borderId="16" xfId="0" applyFill="1" applyBorder="1" applyAlignment="1">
      <alignment/>
    </xf>
    <xf numFmtId="172" fontId="9" fillId="38" borderId="21" xfId="0" applyFont="1" applyFill="1" applyBorder="1" applyAlignment="1">
      <alignment horizontal="center" vertical="center"/>
    </xf>
    <xf numFmtId="172" fontId="9" fillId="38" borderId="24" xfId="0" applyFont="1" applyFill="1" applyBorder="1" applyAlignment="1">
      <alignment horizontal="center" vertical="center"/>
    </xf>
    <xf numFmtId="9" fontId="9" fillId="38" borderId="24" xfId="0" applyNumberFormat="1" applyFont="1" applyFill="1" applyBorder="1" applyAlignment="1">
      <alignment horizontal="center" vertical="center"/>
    </xf>
    <xf numFmtId="172" fontId="0" fillId="38" borderId="24" xfId="0" applyFill="1" applyBorder="1" applyAlignment="1">
      <alignment/>
    </xf>
    <xf numFmtId="172" fontId="0" fillId="38" borderId="22" xfId="0" applyFill="1" applyBorder="1" applyAlignment="1">
      <alignment/>
    </xf>
    <xf numFmtId="172" fontId="8" fillId="35" borderId="21" xfId="0" applyNumberFormat="1" applyFont="1" applyFill="1" applyBorder="1" applyAlignment="1" applyProtection="1">
      <alignment horizontal="left" vertical="center"/>
      <protection/>
    </xf>
    <xf numFmtId="172" fontId="8" fillId="36" borderId="22" xfId="0" applyFont="1" applyFill="1" applyBorder="1" applyAlignment="1">
      <alignment vertical="center"/>
    </xf>
    <xf numFmtId="172" fontId="59" fillId="37" borderId="29" xfId="0" applyFont="1" applyFill="1" applyBorder="1" applyAlignment="1">
      <alignment/>
    </xf>
    <xf numFmtId="172" fontId="61" fillId="37" borderId="30" xfId="0" applyNumberFormat="1" applyFont="1" applyFill="1" applyBorder="1" applyAlignment="1" applyProtection="1">
      <alignment horizontal="center" vertical="center"/>
      <protection/>
    </xf>
    <xf numFmtId="9" fontId="61" fillId="37" borderId="31" xfId="0" applyNumberFormat="1" applyFont="1" applyFill="1" applyBorder="1" applyAlignment="1" applyProtection="1">
      <alignment horizontal="center" vertical="center"/>
      <protection/>
    </xf>
    <xf numFmtId="172" fontId="6" fillId="0" borderId="21" xfId="0" applyFont="1" applyBorder="1" applyAlignment="1">
      <alignment vertical="center"/>
    </xf>
    <xf numFmtId="172" fontId="6" fillId="0" borderId="24" xfId="0" applyFont="1" applyBorder="1" applyAlignment="1">
      <alignment vertical="center"/>
    </xf>
    <xf numFmtId="172" fontId="58" fillId="37" borderId="32" xfId="0" applyNumberFormat="1" applyFont="1" applyFill="1" applyBorder="1" applyAlignment="1" applyProtection="1">
      <alignment horizontal="center" vertical="center"/>
      <protection/>
    </xf>
    <xf numFmtId="172" fontId="58" fillId="37" borderId="32" xfId="0" applyFont="1" applyFill="1" applyBorder="1" applyAlignment="1">
      <alignment vertical="center"/>
    </xf>
    <xf numFmtId="9" fontId="58" fillId="37" borderId="33" xfId="0" applyNumberFormat="1" applyFont="1" applyFill="1" applyBorder="1" applyAlignment="1" applyProtection="1">
      <alignment horizontal="center" vertical="center"/>
      <protection/>
    </xf>
    <xf numFmtId="172" fontId="62" fillId="37" borderId="34" xfId="0" applyFont="1" applyFill="1" applyBorder="1" applyAlignment="1">
      <alignment/>
    </xf>
    <xf numFmtId="172" fontId="59" fillId="37" borderId="34" xfId="0" applyFont="1" applyFill="1" applyBorder="1" applyAlignment="1">
      <alignment/>
    </xf>
    <xf numFmtId="9" fontId="61" fillId="37" borderId="35" xfId="0" applyNumberFormat="1" applyFont="1" applyFill="1" applyBorder="1" applyAlignment="1" applyProtection="1">
      <alignment horizontal="center" vertical="center"/>
      <protection/>
    </xf>
    <xf numFmtId="9" fontId="0" fillId="0" borderId="0" xfId="55" applyFont="1" applyFill="1" applyAlignment="1">
      <alignment/>
    </xf>
    <xf numFmtId="10" fontId="14" fillId="0" borderId="19" xfId="0" applyNumberFormat="1" applyFont="1" applyBorder="1" applyAlignment="1" applyProtection="1">
      <alignment vertical="center"/>
      <protection/>
    </xf>
    <xf numFmtId="172" fontId="14" fillId="33" borderId="11" xfId="0" applyNumberFormat="1" applyFont="1" applyFill="1" applyBorder="1" applyAlignment="1" applyProtection="1">
      <alignment horizontal="left" vertical="justify" wrapText="1"/>
      <protection/>
    </xf>
    <xf numFmtId="172" fontId="14" fillId="33" borderId="12" xfId="0" applyNumberFormat="1" applyFont="1" applyFill="1" applyBorder="1" applyAlignment="1" applyProtection="1">
      <alignment horizontal="left" vertical="justify" wrapText="1"/>
      <protection/>
    </xf>
    <xf numFmtId="172" fontId="58" fillId="37" borderId="36" xfId="0" applyFont="1" applyFill="1" applyBorder="1" applyAlignment="1">
      <alignment horizontal="center" vertical="center"/>
    </xf>
    <xf numFmtId="172" fontId="58" fillId="37" borderId="37" xfId="0" applyFont="1" applyFill="1" applyBorder="1" applyAlignment="1">
      <alignment horizontal="center" vertical="center"/>
    </xf>
    <xf numFmtId="9" fontId="7" fillId="38" borderId="0" xfId="0" applyNumberFormat="1" applyFont="1" applyFill="1" applyBorder="1" applyAlignment="1">
      <alignment horizontal="center" vertical="center"/>
    </xf>
    <xf numFmtId="9" fontId="7" fillId="38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85725</xdr:rowOff>
    </xdr:from>
    <xdr:to>
      <xdr:col>4</xdr:col>
      <xdr:colOff>457200</xdr:colOff>
      <xdr:row>6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52863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U96"/>
  <sheetViews>
    <sheetView showGridLines="0" tabSelected="1" zoomScale="75" zoomScaleNormal="75" zoomScalePageLayoutView="0" workbookViewId="0" topLeftCell="A1">
      <selection activeCell="S65" sqref="S65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4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1" ht="13.5" customHeight="1" thickBot="1"/>
    <row r="2" spans="1:19" ht="13.5" customHeight="1">
      <c r="A2" s="101"/>
      <c r="B2" s="102"/>
      <c r="C2" s="102"/>
      <c r="D2" s="102"/>
      <c r="E2" s="102"/>
      <c r="F2" s="102"/>
      <c r="G2" s="102"/>
      <c r="H2" s="102"/>
      <c r="I2" s="103"/>
      <c r="J2" s="102"/>
      <c r="K2" s="102"/>
      <c r="L2" s="102"/>
      <c r="M2" s="102"/>
      <c r="N2" s="102"/>
      <c r="O2" s="102"/>
      <c r="P2" s="102"/>
      <c r="Q2" s="102"/>
      <c r="R2" s="102"/>
      <c r="S2" s="104"/>
    </row>
    <row r="3" spans="1:19" ht="13.5" customHeight="1">
      <c r="A3" s="105"/>
      <c r="B3" s="100"/>
      <c r="C3" s="100"/>
      <c r="D3" s="100"/>
      <c r="E3" s="100"/>
      <c r="F3" s="100"/>
      <c r="G3" s="100"/>
      <c r="H3" s="100"/>
      <c r="I3" s="106"/>
      <c r="J3" s="100"/>
      <c r="K3" s="100"/>
      <c r="L3" s="100"/>
      <c r="M3" s="100"/>
      <c r="N3" s="100"/>
      <c r="O3" s="100"/>
      <c r="P3" s="100"/>
      <c r="Q3" s="100"/>
      <c r="R3" s="100"/>
      <c r="S3" s="107"/>
    </row>
    <row r="4" spans="1:19" ht="23.25" customHeight="1">
      <c r="A4" s="105"/>
      <c r="B4" s="100"/>
      <c r="C4" s="132" t="s">
        <v>20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3"/>
    </row>
    <row r="5" spans="1:19" ht="22.5" customHeight="1">
      <c r="A5" s="105"/>
      <c r="B5" s="100"/>
      <c r="C5" s="132" t="s">
        <v>0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3"/>
    </row>
    <row r="6" spans="1:19" ht="22.5" customHeight="1">
      <c r="A6" s="105"/>
      <c r="B6" s="100"/>
      <c r="C6" s="132" t="s">
        <v>41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3"/>
    </row>
    <row r="7" spans="1:19" ht="19.5" customHeight="1" thickBot="1">
      <c r="A7" s="108"/>
      <c r="B7" s="109"/>
      <c r="C7" s="109" t="s">
        <v>16</v>
      </c>
      <c r="D7" s="109"/>
      <c r="E7" s="109"/>
      <c r="F7" s="109"/>
      <c r="G7" s="109"/>
      <c r="H7" s="109"/>
      <c r="I7" s="110"/>
      <c r="J7" s="111"/>
      <c r="K7" s="111"/>
      <c r="L7" s="111"/>
      <c r="M7" s="111"/>
      <c r="N7" s="111"/>
      <c r="O7" s="111"/>
      <c r="P7" s="111"/>
      <c r="Q7" s="111"/>
      <c r="R7" s="111"/>
      <c r="S7" s="112"/>
    </row>
    <row r="8" spans="1:19" ht="15" customHeight="1">
      <c r="A8" s="34"/>
      <c r="B8" s="88"/>
      <c r="C8" s="130">
        <v>2022</v>
      </c>
      <c r="D8" s="130"/>
      <c r="E8" s="130"/>
      <c r="F8" s="130"/>
      <c r="G8" s="130"/>
      <c r="H8" s="130"/>
      <c r="I8" s="131"/>
      <c r="J8" s="115"/>
      <c r="K8" s="130">
        <v>2023</v>
      </c>
      <c r="L8" s="130"/>
      <c r="M8" s="130"/>
      <c r="N8" s="130"/>
      <c r="O8" s="130"/>
      <c r="P8" s="130"/>
      <c r="Q8" s="131"/>
      <c r="R8" s="115"/>
      <c r="S8" s="116" t="str">
        <f>C10</f>
        <v>DICIEMBRE</v>
      </c>
    </row>
    <row r="9" spans="1:19" ht="6.75" customHeight="1">
      <c r="A9" s="35"/>
      <c r="B9" s="10"/>
      <c r="C9" s="95"/>
      <c r="D9" s="95"/>
      <c r="E9" s="95"/>
      <c r="F9" s="95"/>
      <c r="G9" s="96"/>
      <c r="H9" s="96"/>
      <c r="I9" s="99"/>
      <c r="J9" s="98"/>
      <c r="K9" s="95"/>
      <c r="L9" s="95"/>
      <c r="M9" s="95"/>
      <c r="N9" s="95"/>
      <c r="O9" s="96"/>
      <c r="P9" s="96"/>
      <c r="Q9" s="99"/>
      <c r="R9" s="97"/>
      <c r="S9" s="117"/>
    </row>
    <row r="10" spans="1:19" ht="16.5" thickBot="1">
      <c r="A10" s="118"/>
      <c r="B10" s="119"/>
      <c r="C10" s="120" t="s">
        <v>42</v>
      </c>
      <c r="D10" s="120"/>
      <c r="E10" s="120" t="s">
        <v>1</v>
      </c>
      <c r="F10" s="121"/>
      <c r="G10" s="120" t="s">
        <v>2</v>
      </c>
      <c r="H10" s="120"/>
      <c r="I10" s="122" t="s">
        <v>3</v>
      </c>
      <c r="J10" s="123"/>
      <c r="K10" s="120" t="str">
        <f>C10</f>
        <v>DICIEMBRE</v>
      </c>
      <c r="L10" s="120"/>
      <c r="M10" s="120" t="s">
        <v>1</v>
      </c>
      <c r="N10" s="121"/>
      <c r="O10" s="120" t="s">
        <v>2</v>
      </c>
      <c r="P10" s="120"/>
      <c r="Q10" s="122" t="s">
        <v>3</v>
      </c>
      <c r="R10" s="124"/>
      <c r="S10" s="125" t="s">
        <v>39</v>
      </c>
    </row>
    <row r="11" spans="1:19" s="3" customFormat="1" ht="20.25" thickBot="1">
      <c r="A11" s="113" t="s">
        <v>29</v>
      </c>
      <c r="B11" s="114"/>
      <c r="C11" s="89"/>
      <c r="D11" s="89"/>
      <c r="E11" s="89"/>
      <c r="F11" s="89"/>
      <c r="G11" s="89"/>
      <c r="H11" s="89"/>
      <c r="I11" s="90"/>
      <c r="J11" s="91"/>
      <c r="K11" s="92"/>
      <c r="L11" s="92"/>
      <c r="M11" s="92"/>
      <c r="N11" s="92"/>
      <c r="O11" s="92"/>
      <c r="P11" s="92"/>
      <c r="Q11" s="93"/>
      <c r="R11" s="94"/>
      <c r="S11" s="93"/>
    </row>
    <row r="12" spans="1:19" ht="13.5" customHeight="1">
      <c r="A12" s="35"/>
      <c r="B12" s="37"/>
      <c r="C12" s="48"/>
      <c r="D12" s="46"/>
      <c r="E12" s="46"/>
      <c r="F12" s="46"/>
      <c r="G12" s="46"/>
      <c r="H12" s="46"/>
      <c r="I12" s="47"/>
      <c r="J12" s="55"/>
      <c r="K12" s="4"/>
      <c r="L12" s="4"/>
      <c r="M12" s="4"/>
      <c r="N12" s="4"/>
      <c r="O12" s="4"/>
      <c r="P12" s="4"/>
      <c r="Q12" s="56"/>
      <c r="R12" s="62"/>
      <c r="S12" s="56"/>
    </row>
    <row r="13" spans="1:19" ht="13.5" customHeight="1">
      <c r="A13" s="38" t="s">
        <v>4</v>
      </c>
      <c r="B13" s="39"/>
      <c r="C13" s="48"/>
      <c r="D13" s="48"/>
      <c r="E13" s="48"/>
      <c r="F13" s="48"/>
      <c r="G13" s="10"/>
      <c r="H13" s="10"/>
      <c r="I13" s="49"/>
      <c r="J13" s="57"/>
      <c r="K13" s="4"/>
      <c r="L13" s="4"/>
      <c r="M13" s="4"/>
      <c r="N13" s="4"/>
      <c r="O13" s="4"/>
      <c r="P13" s="4"/>
      <c r="Q13" s="56"/>
      <c r="R13" s="62"/>
      <c r="S13" s="56"/>
    </row>
    <row r="14" spans="1:19" ht="13.5" customHeight="1">
      <c r="A14" s="40" t="s">
        <v>5</v>
      </c>
      <c r="B14" s="41"/>
      <c r="C14" s="7">
        <v>28945574.72</v>
      </c>
      <c r="D14" s="7"/>
      <c r="E14" s="7">
        <v>565215848.99</v>
      </c>
      <c r="F14" s="7"/>
      <c r="G14" s="7">
        <v>409757580.85</v>
      </c>
      <c r="H14" s="7"/>
      <c r="I14" s="59">
        <f>C14/$C$64</f>
        <v>0.11838460269836443</v>
      </c>
      <c r="J14" s="58"/>
      <c r="K14" s="7">
        <v>28602530.9</v>
      </c>
      <c r="L14" s="7"/>
      <c r="M14" s="7">
        <v>613451978.43</v>
      </c>
      <c r="N14" s="7"/>
      <c r="O14" s="7">
        <v>537871268</v>
      </c>
      <c r="P14" s="7"/>
      <c r="Q14" s="59">
        <f>K14/$K$64</f>
        <v>0.15636130403949247</v>
      </c>
      <c r="R14" s="62"/>
      <c r="S14" s="51">
        <f>(K14-C14)/K14</f>
        <v>-0.011993477821922406</v>
      </c>
    </row>
    <row r="15" spans="1:19" ht="13.5" customHeight="1">
      <c r="A15" s="40" t="s">
        <v>6</v>
      </c>
      <c r="B15" s="41"/>
      <c r="C15" s="7">
        <v>14642154</v>
      </c>
      <c r="D15" s="7"/>
      <c r="E15" s="7">
        <f>C15+837580497</f>
        <v>852222651</v>
      </c>
      <c r="F15" s="7"/>
      <c r="G15" s="7">
        <v>840796797.36</v>
      </c>
      <c r="H15" s="7"/>
      <c r="I15" s="59">
        <f>C15/$C$64</f>
        <v>0.059884994535643735</v>
      </c>
      <c r="J15" s="58"/>
      <c r="K15" s="7">
        <v>16082296</v>
      </c>
      <c r="L15" s="7"/>
      <c r="M15" s="7">
        <f>K15+838482840</f>
        <v>854565136</v>
      </c>
      <c r="N15" s="7"/>
      <c r="O15" s="7">
        <v>849845375</v>
      </c>
      <c r="P15" s="7"/>
      <c r="Q15" s="59">
        <f>K15/$K$64</f>
        <v>0.08791700228559543</v>
      </c>
      <c r="R15" s="62"/>
      <c r="S15" s="51">
        <f>(K15-C15)/K15</f>
        <v>0.08954828340430993</v>
      </c>
    </row>
    <row r="16" spans="1:19" ht="13.5" customHeight="1">
      <c r="A16" s="40" t="s">
        <v>7</v>
      </c>
      <c r="B16" s="41"/>
      <c r="C16" s="7">
        <v>57022</v>
      </c>
      <c r="D16" s="7"/>
      <c r="E16" s="7">
        <v>1432860.38</v>
      </c>
      <c r="F16" s="7"/>
      <c r="G16" s="7">
        <v>596128</v>
      </c>
      <c r="H16" s="7"/>
      <c r="I16" s="59">
        <f>C16/$C$64</f>
        <v>0.00023321446819992995</v>
      </c>
      <c r="J16" s="58"/>
      <c r="K16" s="7">
        <v>4425.5</v>
      </c>
      <c r="L16" s="7"/>
      <c r="M16" s="7">
        <v>2656230.33</v>
      </c>
      <c r="N16" s="7"/>
      <c r="O16" s="7">
        <v>1373790</v>
      </c>
      <c r="P16" s="7"/>
      <c r="Q16" s="59">
        <f>K16/$K$64</f>
        <v>2.419285738895134E-05</v>
      </c>
      <c r="R16" s="62"/>
      <c r="S16" s="51">
        <f>(K16-C16)/K16</f>
        <v>-11.884871765902158</v>
      </c>
    </row>
    <row r="17" spans="1:19" ht="13.5" customHeight="1">
      <c r="A17" s="40" t="s">
        <v>43</v>
      </c>
      <c r="B17" s="41"/>
      <c r="C17" s="7">
        <v>0</v>
      </c>
      <c r="D17" s="7"/>
      <c r="E17" s="7">
        <v>0</v>
      </c>
      <c r="F17" s="7"/>
      <c r="G17" s="7">
        <v>11329</v>
      </c>
      <c r="H17" s="7"/>
      <c r="I17" s="59">
        <f>C17/$C$64</f>
        <v>0</v>
      </c>
      <c r="J17" s="58"/>
      <c r="K17" s="7">
        <v>0</v>
      </c>
      <c r="L17" s="7"/>
      <c r="M17" s="7">
        <v>0</v>
      </c>
      <c r="N17" s="7"/>
      <c r="O17" s="7">
        <v>5000</v>
      </c>
      <c r="P17" s="7"/>
      <c r="Q17" s="59">
        <f>K17/$K$64</f>
        <v>0</v>
      </c>
      <c r="R17" s="62"/>
      <c r="S17" s="51">
        <v>0</v>
      </c>
    </row>
    <row r="18" spans="1:19" ht="13.5" customHeight="1">
      <c r="A18" s="35"/>
      <c r="B18" s="41"/>
      <c r="C18" s="82">
        <f>SUM(C14:C17)</f>
        <v>43644750.72</v>
      </c>
      <c r="D18" s="10"/>
      <c r="E18" s="83">
        <f>SUM(E14:E17)</f>
        <v>1418871360.3700001</v>
      </c>
      <c r="F18" s="7"/>
      <c r="G18" s="83">
        <f>SUM(G14:G17)</f>
        <v>1251161835.21</v>
      </c>
      <c r="H18" s="7"/>
      <c r="I18" s="84">
        <f>SUM(I14:I17)</f>
        <v>0.17850281170220808</v>
      </c>
      <c r="J18" s="58"/>
      <c r="K18" s="83">
        <f>SUM(K14:K17)</f>
        <v>44689252.4</v>
      </c>
      <c r="L18" s="10"/>
      <c r="M18" s="83">
        <f>SUM(M14:M17)</f>
        <v>1470673344.7599998</v>
      </c>
      <c r="N18" s="7"/>
      <c r="O18" s="83">
        <f>SUM(O14:O17)</f>
        <v>1389095433</v>
      </c>
      <c r="P18" s="7"/>
      <c r="Q18" s="84">
        <f>SUM(Q14:Q17)</f>
        <v>0.24430249918247685</v>
      </c>
      <c r="R18" s="62"/>
      <c r="S18" s="85">
        <f>(K18-C18)/K18</f>
        <v>0.023372547624000973</v>
      </c>
    </row>
    <row r="19" spans="1:19" ht="13.5" customHeight="1">
      <c r="A19" s="40"/>
      <c r="B19" s="41"/>
      <c r="C19" s="4"/>
      <c r="D19" s="4"/>
      <c r="E19" s="4"/>
      <c r="F19" s="4"/>
      <c r="G19" s="4"/>
      <c r="H19" s="7"/>
      <c r="I19" s="51"/>
      <c r="J19" s="58"/>
      <c r="K19" s="4"/>
      <c r="L19" s="4"/>
      <c r="M19" s="4"/>
      <c r="N19" s="4"/>
      <c r="O19" s="4"/>
      <c r="P19" s="4"/>
      <c r="Q19" s="56"/>
      <c r="R19" s="62"/>
      <c r="S19" s="51"/>
    </row>
    <row r="20" spans="1:19" ht="13.5" customHeight="1">
      <c r="A20" s="38" t="s">
        <v>27</v>
      </c>
      <c r="B20" s="41"/>
      <c r="C20" s="4"/>
      <c r="D20" s="4"/>
      <c r="E20" s="4"/>
      <c r="F20" s="4"/>
      <c r="G20" s="4"/>
      <c r="H20" s="7"/>
      <c r="I20" s="51"/>
      <c r="J20" s="58"/>
      <c r="K20" s="4"/>
      <c r="L20" s="4"/>
      <c r="M20" s="4"/>
      <c r="N20" s="4"/>
      <c r="O20" s="4"/>
      <c r="P20" s="4"/>
      <c r="Q20" s="56"/>
      <c r="R20" s="62"/>
      <c r="S20" s="51"/>
    </row>
    <row r="21" spans="1:19" ht="13.5" customHeight="1">
      <c r="A21" s="42" t="s">
        <v>23</v>
      </c>
      <c r="B21" s="41"/>
      <c r="C21" s="7">
        <v>60439639.94</v>
      </c>
      <c r="D21" s="7"/>
      <c r="E21" s="7">
        <v>125690419.02</v>
      </c>
      <c r="F21" s="7"/>
      <c r="G21" s="7">
        <v>40835958</v>
      </c>
      <c r="H21" s="7"/>
      <c r="I21" s="59">
        <f>C21/$C$64</f>
        <v>0.2471922852022438</v>
      </c>
      <c r="J21" s="58"/>
      <c r="K21" s="7">
        <v>2215862.76</v>
      </c>
      <c r="L21" s="7"/>
      <c r="M21" s="7">
        <v>26517674.33</v>
      </c>
      <c r="N21" s="7"/>
      <c r="O21" s="7">
        <v>73241765</v>
      </c>
      <c r="P21" s="4"/>
      <c r="Q21" s="59">
        <f>K21/$K$64</f>
        <v>0.012113445203065891</v>
      </c>
      <c r="R21" s="62"/>
      <c r="S21" s="51">
        <f>(K21-C21)/K21</f>
        <v>-26.2758949836767</v>
      </c>
    </row>
    <row r="22" spans="1:19" s="4" customFormat="1" ht="13.5" customHeight="1">
      <c r="A22" s="42" t="s">
        <v>8</v>
      </c>
      <c r="B22" s="41"/>
      <c r="C22" s="7">
        <v>1435341.56</v>
      </c>
      <c r="D22" s="7"/>
      <c r="E22" s="7">
        <v>20399181.58</v>
      </c>
      <c r="F22" s="7"/>
      <c r="G22" s="7">
        <v>21421572.99</v>
      </c>
      <c r="H22" s="7"/>
      <c r="I22" s="59">
        <f>C22/$C$64</f>
        <v>0.005870408238936864</v>
      </c>
      <c r="J22" s="58"/>
      <c r="K22" s="7">
        <v>2029763.83</v>
      </c>
      <c r="L22" s="7"/>
      <c r="M22" s="7">
        <v>25081533.21</v>
      </c>
      <c r="N22" s="7"/>
      <c r="O22" s="7">
        <v>27155446</v>
      </c>
      <c r="P22" s="7"/>
      <c r="Q22" s="59">
        <f>K22/$K$64</f>
        <v>0.01109609916900727</v>
      </c>
      <c r="R22" s="62"/>
      <c r="S22" s="51">
        <f>(K22-C22)/K22</f>
        <v>0.2928529226969228</v>
      </c>
    </row>
    <row r="23" spans="1:19" s="4" customFormat="1" ht="13.5" customHeight="1">
      <c r="A23" s="40" t="s">
        <v>10</v>
      </c>
      <c r="B23" s="41"/>
      <c r="C23" s="7">
        <v>2589690.64</v>
      </c>
      <c r="D23" s="7"/>
      <c r="E23" s="7">
        <v>40581293.24</v>
      </c>
      <c r="F23" s="7"/>
      <c r="G23" s="7">
        <v>31291438.82</v>
      </c>
      <c r="H23" s="7"/>
      <c r="I23" s="59">
        <f>C23/$C$64</f>
        <v>0.010591584395670728</v>
      </c>
      <c r="J23" s="58"/>
      <c r="K23" s="7">
        <v>3153385.27</v>
      </c>
      <c r="L23" s="7"/>
      <c r="M23" s="7">
        <v>42091025.38</v>
      </c>
      <c r="N23" s="7"/>
      <c r="O23" s="7">
        <v>41242205</v>
      </c>
      <c r="P23" s="7"/>
      <c r="Q23" s="59">
        <f>K23/$K$64</f>
        <v>0.017238594538363985</v>
      </c>
      <c r="R23" s="62"/>
      <c r="S23" s="51">
        <f>(K23-C23)/K23</f>
        <v>0.17875856634543102</v>
      </c>
    </row>
    <row r="24" spans="1:19" s="4" customFormat="1" ht="13.5" customHeight="1">
      <c r="A24" s="42" t="s">
        <v>9</v>
      </c>
      <c r="B24" s="41"/>
      <c r="C24" s="7">
        <v>424082.09</v>
      </c>
      <c r="D24" s="7"/>
      <c r="E24" s="7">
        <f>C24+12845549</f>
        <v>13269631.09</v>
      </c>
      <c r="F24" s="7"/>
      <c r="G24" s="7">
        <v>14649496.47</v>
      </c>
      <c r="H24" s="7"/>
      <c r="I24" s="59">
        <f>C24/$C$64</f>
        <v>0.00173445475592692</v>
      </c>
      <c r="J24" s="58"/>
      <c r="K24" s="7">
        <v>899609.31</v>
      </c>
      <c r="L24" s="7"/>
      <c r="M24" s="7">
        <f>K24+15546107</f>
        <v>16445716.31</v>
      </c>
      <c r="N24" s="7"/>
      <c r="O24" s="7">
        <v>16221451</v>
      </c>
      <c r="P24" s="7"/>
      <c r="Q24" s="59">
        <f>K24/$K$64</f>
        <v>0.004917889445848586</v>
      </c>
      <c r="R24" s="62"/>
      <c r="S24" s="51">
        <f>(K24-C24)/K24</f>
        <v>0.5285930400164489</v>
      </c>
    </row>
    <row r="25" spans="1:19" s="4" customFormat="1" ht="13.5" customHeight="1">
      <c r="A25" s="43" t="s">
        <v>21</v>
      </c>
      <c r="B25" s="41"/>
      <c r="C25" s="7">
        <v>865025.53</v>
      </c>
      <c r="D25" s="7"/>
      <c r="E25" s="7">
        <v>19561560.61</v>
      </c>
      <c r="F25" s="7"/>
      <c r="G25" s="7">
        <v>18907886.8</v>
      </c>
      <c r="H25" s="7"/>
      <c r="I25" s="59">
        <f>C25/$C$64</f>
        <v>0.0035378708035199145</v>
      </c>
      <c r="J25" s="58"/>
      <c r="K25" s="7">
        <v>905380.71</v>
      </c>
      <c r="L25" s="7"/>
      <c r="M25" s="7">
        <v>20648270.79</v>
      </c>
      <c r="N25" s="7"/>
      <c r="O25" s="7">
        <v>20099586</v>
      </c>
      <c r="P25" s="7"/>
      <c r="Q25" s="59">
        <f>K25/$K$64</f>
        <v>0.0049494399276324725</v>
      </c>
      <c r="R25" s="62"/>
      <c r="S25" s="51">
        <f>(K25-C25)/K25</f>
        <v>0.044572608577003965</v>
      </c>
    </row>
    <row r="26" spans="1:19" s="4" customFormat="1" ht="13.5" customHeight="1">
      <c r="A26" s="40"/>
      <c r="B26" s="41"/>
      <c r="C26" s="83">
        <f>SUM(C21:C25)</f>
        <v>65753779.760000005</v>
      </c>
      <c r="D26" s="7"/>
      <c r="E26" s="83">
        <f>SUM(E21:E25)</f>
        <v>219502085.54000002</v>
      </c>
      <c r="F26" s="7"/>
      <c r="G26" s="83">
        <f>SUM(G21:G25)</f>
        <v>127106353.08</v>
      </c>
      <c r="H26" s="7"/>
      <c r="I26" s="84">
        <f>SUM(I21:I25)</f>
        <v>0.2689266033962982</v>
      </c>
      <c r="J26" s="58"/>
      <c r="K26" s="83">
        <f>SUM(K21:K25)</f>
        <v>9204001.879999999</v>
      </c>
      <c r="L26" s="7"/>
      <c r="M26" s="83">
        <f>SUM(M21:M25)</f>
        <v>130784220.02000001</v>
      </c>
      <c r="N26" s="7"/>
      <c r="O26" s="83">
        <f>SUM(O21:O25)</f>
        <v>177960453</v>
      </c>
      <c r="P26" s="7"/>
      <c r="Q26" s="84">
        <f>SUM(Q22:Q25)</f>
        <v>0.03820202308085231</v>
      </c>
      <c r="R26" s="62"/>
      <c r="S26" s="85">
        <f>(K26-C26)/K26</f>
        <v>-6.144042408648445</v>
      </c>
    </row>
    <row r="27" spans="1:19" s="4" customFormat="1" ht="13.5" customHeight="1">
      <c r="A27" s="40"/>
      <c r="B27" s="41"/>
      <c r="H27" s="7"/>
      <c r="I27" s="51"/>
      <c r="J27" s="58"/>
      <c r="Q27" s="56"/>
      <c r="R27" s="62"/>
      <c r="S27" s="51"/>
    </row>
    <row r="28" spans="1:19" ht="13.5" customHeight="1">
      <c r="A28" s="38" t="s">
        <v>24</v>
      </c>
      <c r="B28" s="41"/>
      <c r="C28" s="4"/>
      <c r="D28" s="4"/>
      <c r="E28" s="4"/>
      <c r="F28" s="4"/>
      <c r="G28" s="4"/>
      <c r="H28" s="7"/>
      <c r="I28" s="51"/>
      <c r="J28" s="58"/>
      <c r="K28" s="4"/>
      <c r="L28" s="4"/>
      <c r="M28" s="4"/>
      <c r="N28" s="4"/>
      <c r="O28" s="4"/>
      <c r="P28" s="4"/>
      <c r="Q28" s="56"/>
      <c r="R28" s="62"/>
      <c r="S28" s="51"/>
    </row>
    <row r="29" spans="1:19" ht="13.5" customHeight="1">
      <c r="A29" s="40" t="s">
        <v>25</v>
      </c>
      <c r="B29" s="41"/>
      <c r="C29" s="7">
        <v>378966.52</v>
      </c>
      <c r="D29" s="7"/>
      <c r="E29" s="7">
        <v>10322673.6</v>
      </c>
      <c r="F29" s="7"/>
      <c r="G29" s="7">
        <v>6624580.04</v>
      </c>
      <c r="H29" s="7"/>
      <c r="I29" s="59">
        <f>C29/$C$64</f>
        <v>0.0015499364355402848</v>
      </c>
      <c r="J29" s="58"/>
      <c r="K29" s="7">
        <v>226578.56</v>
      </c>
      <c r="L29" s="7"/>
      <c r="M29" s="7">
        <v>12041858.16</v>
      </c>
      <c r="N29" s="7"/>
      <c r="O29" s="7">
        <v>10706627</v>
      </c>
      <c r="P29" s="7"/>
      <c r="Q29" s="59">
        <f>K29/$K$64</f>
        <v>0.00123863581278363</v>
      </c>
      <c r="R29" s="62"/>
      <c r="S29" s="51">
        <f>(K29-C29)/K29</f>
        <v>-0.6725612520443242</v>
      </c>
    </row>
    <row r="30" spans="1:19" ht="13.5" customHeight="1">
      <c r="A30" s="40" t="s">
        <v>38</v>
      </c>
      <c r="B30" s="41"/>
      <c r="C30" s="7">
        <v>2199254.91</v>
      </c>
      <c r="D30" s="7"/>
      <c r="E30" s="7">
        <v>5526157.69</v>
      </c>
      <c r="F30" s="7"/>
      <c r="G30" s="7">
        <v>905166</v>
      </c>
      <c r="H30" s="7"/>
      <c r="I30" s="59">
        <f>C30/$C$64</f>
        <v>0.008994739999855053</v>
      </c>
      <c r="J30" s="58"/>
      <c r="K30" s="7">
        <v>138251.67</v>
      </c>
      <c r="L30" s="7"/>
      <c r="M30" s="7">
        <v>1548717.58</v>
      </c>
      <c r="N30" s="7"/>
      <c r="O30" s="7">
        <v>3873579</v>
      </c>
      <c r="P30" s="7"/>
      <c r="Q30" s="59">
        <f>K30/$K$64</f>
        <v>0.0007557796714708762</v>
      </c>
      <c r="R30" s="62"/>
      <c r="S30" s="51">
        <f>(K30-C30)/K30</f>
        <v>-14.907619126770765</v>
      </c>
    </row>
    <row r="31" spans="1:19" ht="13.5" customHeight="1">
      <c r="A31" s="40" t="s">
        <v>11</v>
      </c>
      <c r="B31" s="41"/>
      <c r="C31" s="7">
        <v>16122177.28</v>
      </c>
      <c r="D31" s="7"/>
      <c r="E31" s="7">
        <v>136075957.81</v>
      </c>
      <c r="F31" s="7"/>
      <c r="G31" s="7">
        <v>49365999.48</v>
      </c>
      <c r="H31" s="7"/>
      <c r="I31" s="59">
        <f>C31/$C$64</f>
        <v>0.06593814669040358</v>
      </c>
      <c r="J31" s="58"/>
      <c r="K31" s="7">
        <v>20995177.39</v>
      </c>
      <c r="L31" s="7"/>
      <c r="M31" s="7">
        <v>261408821.53</v>
      </c>
      <c r="N31" s="7"/>
      <c r="O31" s="7">
        <v>106893466</v>
      </c>
      <c r="P31" s="7"/>
      <c r="Q31" s="59">
        <f>K31/$K$64</f>
        <v>0.11477422493548878</v>
      </c>
      <c r="R31" s="62"/>
      <c r="S31" s="51">
        <f>(K31-C31)/K31</f>
        <v>0.23210092582123218</v>
      </c>
    </row>
    <row r="32" spans="1:19" ht="13.5" customHeight="1">
      <c r="A32" s="40" t="s">
        <v>12</v>
      </c>
      <c r="B32" s="41"/>
      <c r="C32" s="8">
        <v>350094.13</v>
      </c>
      <c r="D32" s="7"/>
      <c r="E32" s="8">
        <v>7369917.15</v>
      </c>
      <c r="F32" s="7"/>
      <c r="G32" s="8">
        <v>3749640.96</v>
      </c>
      <c r="H32" s="7"/>
      <c r="I32" s="60">
        <f>C32/$C$64</f>
        <v>0.0014318511512726167</v>
      </c>
      <c r="J32" s="58"/>
      <c r="K32" s="8">
        <v>232773.7</v>
      </c>
      <c r="L32" s="7"/>
      <c r="M32" s="8">
        <v>6073720.81</v>
      </c>
      <c r="N32" s="7"/>
      <c r="O32" s="8">
        <v>6393205</v>
      </c>
      <c r="P32" s="7"/>
      <c r="Q32" s="60">
        <f>K32/$K$64</f>
        <v>0.0012725027517791307</v>
      </c>
      <c r="R32" s="62"/>
      <c r="S32" s="52">
        <f>(K32-C32)/K32</f>
        <v>-0.5040106764638788</v>
      </c>
    </row>
    <row r="33" spans="1:19" s="4" customFormat="1" ht="13.5" customHeight="1">
      <c r="A33" s="42"/>
      <c r="B33" s="41"/>
      <c r="C33" s="7">
        <f>SUM(C29:D32)</f>
        <v>19050492.84</v>
      </c>
      <c r="D33" s="7"/>
      <c r="E33" s="7">
        <f>SUM(E29:E32)</f>
        <v>159294706.25</v>
      </c>
      <c r="F33" s="7"/>
      <c r="G33" s="7">
        <f>SUM(G29:G32)</f>
        <v>60645386.48</v>
      </c>
      <c r="H33" s="7"/>
      <c r="I33" s="59">
        <f>SUM(I29:I32)</f>
        <v>0.07791467427707154</v>
      </c>
      <c r="J33" s="58"/>
      <c r="K33" s="7">
        <f>SUM(K29:L32)</f>
        <v>21592781.32</v>
      </c>
      <c r="L33" s="7"/>
      <c r="M33" s="7">
        <f>SUM(M29:M32)</f>
        <v>281073118.08</v>
      </c>
      <c r="N33" s="7"/>
      <c r="O33" s="7">
        <f>SUM(O29:O32)</f>
        <v>127866877</v>
      </c>
      <c r="P33" s="7"/>
      <c r="Q33" s="59">
        <f>SUM(Q29:Q32)</f>
        <v>0.11804114317152242</v>
      </c>
      <c r="R33" s="62"/>
      <c r="S33" s="51">
        <f>(K33-C33)/K33</f>
        <v>0.11773788852505271</v>
      </c>
    </row>
    <row r="34" spans="1:19" ht="13.5" customHeight="1">
      <c r="A34" s="35"/>
      <c r="B34" s="36"/>
      <c r="C34" s="4"/>
      <c r="D34" s="4"/>
      <c r="E34" s="4"/>
      <c r="F34" s="4"/>
      <c r="G34" s="4"/>
      <c r="H34" s="10"/>
      <c r="I34" s="49"/>
      <c r="J34" s="58"/>
      <c r="K34" s="4"/>
      <c r="L34" s="4"/>
      <c r="M34" s="4"/>
      <c r="N34" s="4"/>
      <c r="O34" s="4"/>
      <c r="P34" s="4"/>
      <c r="Q34" s="56"/>
      <c r="R34" s="62"/>
      <c r="S34" s="49"/>
    </row>
    <row r="35" spans="1:19" ht="13.5" customHeight="1">
      <c r="A35" s="38" t="s">
        <v>26</v>
      </c>
      <c r="B35" s="41"/>
      <c r="C35" s="4"/>
      <c r="D35" s="4"/>
      <c r="E35" s="4"/>
      <c r="F35" s="4"/>
      <c r="G35" s="4"/>
      <c r="H35" s="7"/>
      <c r="I35" s="51"/>
      <c r="J35" s="58"/>
      <c r="K35" s="4"/>
      <c r="L35" s="4"/>
      <c r="M35" s="4"/>
      <c r="N35" s="4"/>
      <c r="O35" s="4"/>
      <c r="P35" s="4"/>
      <c r="Q35" s="56"/>
      <c r="R35" s="62"/>
      <c r="S35" s="51"/>
    </row>
    <row r="36" spans="1:19" ht="13.5" customHeight="1">
      <c r="A36" s="40" t="s">
        <v>22</v>
      </c>
      <c r="B36" s="41"/>
      <c r="C36" s="7">
        <v>3932718.36</v>
      </c>
      <c r="D36" s="7"/>
      <c r="E36" s="7">
        <f>C36+53148194</f>
        <v>57080912.36</v>
      </c>
      <c r="F36" s="7"/>
      <c r="G36" s="7">
        <v>24444619.59</v>
      </c>
      <c r="H36" s="7"/>
      <c r="I36" s="59">
        <f>C36/$C$64</f>
        <v>0.01608443795215006</v>
      </c>
      <c r="J36" s="58"/>
      <c r="K36" s="7">
        <v>3051463.7</v>
      </c>
      <c r="L36" s="7"/>
      <c r="M36" s="7">
        <f>K36+36324866</f>
        <v>39376329.7</v>
      </c>
      <c r="N36" s="7"/>
      <c r="O36" s="7">
        <v>29139024</v>
      </c>
      <c r="P36" s="7"/>
      <c r="Q36" s="59">
        <f>K36/$K$64</f>
        <v>0.016681420431965157</v>
      </c>
      <c r="R36" s="62"/>
      <c r="S36" s="51">
        <f>(K36-C36)/K36</f>
        <v>-0.2887973597719677</v>
      </c>
    </row>
    <row r="37" spans="1:19" ht="13.5" customHeight="1">
      <c r="A37" s="40" t="s">
        <v>14</v>
      </c>
      <c r="B37" s="41"/>
      <c r="C37" s="7">
        <v>978026.59</v>
      </c>
      <c r="D37" s="7"/>
      <c r="E37" s="7">
        <v>11371816.51</v>
      </c>
      <c r="F37" s="7"/>
      <c r="G37" s="7">
        <v>12425272.15</v>
      </c>
      <c r="H37" s="7"/>
      <c r="I37" s="81">
        <f>C37/$C$64</f>
        <v>0.004000034216131334</v>
      </c>
      <c r="J37" s="58"/>
      <c r="K37" s="7">
        <v>1137005.73</v>
      </c>
      <c r="L37" s="7"/>
      <c r="M37" s="7">
        <v>13465116.68</v>
      </c>
      <c r="N37" s="7"/>
      <c r="O37" s="7">
        <v>11524117</v>
      </c>
      <c r="P37" s="7"/>
      <c r="Q37" s="59">
        <f>K37/$K$64</f>
        <v>0.006215663196545138</v>
      </c>
      <c r="R37" s="62"/>
      <c r="S37" s="51">
        <f>(K37-C37)/K37</f>
        <v>0.13982263748134321</v>
      </c>
    </row>
    <row r="38" spans="1:19" ht="13.5" customHeight="1">
      <c r="A38" s="40" t="s">
        <v>13</v>
      </c>
      <c r="B38" s="41"/>
      <c r="C38" s="7">
        <v>2530001.5</v>
      </c>
      <c r="D38" s="7"/>
      <c r="E38" s="7">
        <v>13384413.79</v>
      </c>
      <c r="F38" s="7"/>
      <c r="G38" s="7">
        <v>764789</v>
      </c>
      <c r="H38" s="7"/>
      <c r="I38" s="59">
        <f>C38/$C$64</f>
        <v>0.010347461582679055</v>
      </c>
      <c r="J38" s="58"/>
      <c r="K38" s="7">
        <v>26753.25</v>
      </c>
      <c r="L38" s="7"/>
      <c r="M38" s="7">
        <v>7890633.47</v>
      </c>
      <c r="N38" s="7"/>
      <c r="O38" s="7">
        <v>306308</v>
      </c>
      <c r="P38" s="7"/>
      <c r="Q38" s="59">
        <f>K38/$K$64</f>
        <v>0.00014625184994711613</v>
      </c>
      <c r="R38" s="62"/>
      <c r="S38" s="51">
        <f>(K38-C38)/K38</f>
        <v>-93.56800575630999</v>
      </c>
    </row>
    <row r="39" spans="1:19" ht="13.5" customHeight="1">
      <c r="A39" s="40"/>
      <c r="B39" s="41"/>
      <c r="C39" s="83">
        <f>SUM(C36:C38)</f>
        <v>7440746.45</v>
      </c>
      <c r="D39" s="7"/>
      <c r="E39" s="83">
        <f>SUM(E36:E38)</f>
        <v>81837142.66</v>
      </c>
      <c r="F39" s="7"/>
      <c r="G39" s="83">
        <f>SUM(G36:G38)</f>
        <v>37634680.74</v>
      </c>
      <c r="H39" s="7"/>
      <c r="I39" s="84">
        <f>SUM(I36:I38)</f>
        <v>0.030431933750960448</v>
      </c>
      <c r="J39" s="58"/>
      <c r="K39" s="83">
        <f>SUM(K36:K38)</f>
        <v>4215222.68</v>
      </c>
      <c r="L39" s="7"/>
      <c r="M39" s="83">
        <f>SUM(M36:M38)</f>
        <v>60732079.85</v>
      </c>
      <c r="N39" s="7"/>
      <c r="O39" s="83">
        <f>SUM(O36:O38)</f>
        <v>40969449</v>
      </c>
      <c r="P39" s="7"/>
      <c r="Q39" s="84">
        <f>SUM(Q36:Q38)</f>
        <v>0.02304333547845741</v>
      </c>
      <c r="R39" s="62"/>
      <c r="S39" s="85">
        <f>(K39-C39)/K39</f>
        <v>-0.7652083922645816</v>
      </c>
    </row>
    <row r="40" spans="1:19" ht="13.5" customHeight="1" thickBot="1">
      <c r="A40" s="86"/>
      <c r="B40" s="87"/>
      <c r="C40" s="7"/>
      <c r="D40" s="7"/>
      <c r="E40" s="7"/>
      <c r="F40" s="7"/>
      <c r="G40" s="7"/>
      <c r="H40" s="7"/>
      <c r="I40" s="51"/>
      <c r="J40" s="58"/>
      <c r="K40" s="4"/>
      <c r="L40" s="4"/>
      <c r="M40" s="4"/>
      <c r="N40" s="4"/>
      <c r="O40" s="4"/>
      <c r="P40" s="4"/>
      <c r="Q40" s="56"/>
      <c r="R40" s="62"/>
      <c r="S40" s="51"/>
    </row>
    <row r="41" spans="1:21" s="1" customFormat="1" ht="13.5" customHeight="1" thickBot="1">
      <c r="A41" s="70" t="s">
        <v>18</v>
      </c>
      <c r="B41" s="26"/>
      <c r="C41" s="27">
        <f>C18+C26+C33+C39</f>
        <v>135889769.77</v>
      </c>
      <c r="D41" s="28"/>
      <c r="E41" s="28">
        <f>E18+E26+E33+E39</f>
        <v>1879505294.8200002</v>
      </c>
      <c r="F41" s="28"/>
      <c r="G41" s="28">
        <f>G18+G26+G33+G39</f>
        <v>1476548255.51</v>
      </c>
      <c r="H41" s="28"/>
      <c r="I41" s="63">
        <f>I18+I26+I33+I39</f>
        <v>0.5557760231265383</v>
      </c>
      <c r="J41" s="30"/>
      <c r="K41" s="28">
        <f>K18+K26+K33+K39</f>
        <v>79701258.28</v>
      </c>
      <c r="L41" s="28"/>
      <c r="M41" s="28">
        <f>M18+M26+M33+M39</f>
        <v>1943262762.7099996</v>
      </c>
      <c r="N41" s="28"/>
      <c r="O41" s="28">
        <f>O18+O26+O33+O39</f>
        <v>1735892212</v>
      </c>
      <c r="P41" s="28"/>
      <c r="Q41" s="29">
        <f>K41/$K$64</f>
        <v>0.43570244611637493</v>
      </c>
      <c r="R41" s="31"/>
      <c r="S41" s="29">
        <f>(K41-C41)/K41</f>
        <v>-0.7049890140078227</v>
      </c>
      <c r="U41"/>
    </row>
    <row r="42" spans="1:19" s="4" customFormat="1" ht="13.5" customHeight="1" thickBot="1">
      <c r="A42" s="42"/>
      <c r="B42" s="41"/>
      <c r="C42" s="50"/>
      <c r="D42" s="7"/>
      <c r="E42" s="7"/>
      <c r="F42" s="7"/>
      <c r="G42" s="7"/>
      <c r="H42" s="7"/>
      <c r="I42" s="51"/>
      <c r="J42" s="58"/>
      <c r="Q42" s="56"/>
      <c r="R42" s="62"/>
      <c r="S42" s="51"/>
    </row>
    <row r="43" spans="1:19" s="4" customFormat="1" ht="36" customHeight="1" thickBot="1">
      <c r="A43" s="71" t="s">
        <v>28</v>
      </c>
      <c r="B43" s="72"/>
      <c r="C43" s="73"/>
      <c r="D43" s="74"/>
      <c r="E43" s="74"/>
      <c r="F43" s="74"/>
      <c r="G43" s="74"/>
      <c r="H43" s="74"/>
      <c r="I43" s="75"/>
      <c r="J43" s="76"/>
      <c r="K43" s="74"/>
      <c r="L43" s="74"/>
      <c r="M43" s="74"/>
      <c r="N43" s="74"/>
      <c r="O43" s="74"/>
      <c r="P43" s="74"/>
      <c r="Q43" s="75"/>
      <c r="R43" s="77"/>
      <c r="S43" s="75"/>
    </row>
    <row r="44" spans="1:19" s="4" customFormat="1" ht="13.5" customHeight="1">
      <c r="A44" s="42"/>
      <c r="B44" s="41"/>
      <c r="C44" s="50"/>
      <c r="D44" s="7"/>
      <c r="E44" s="7"/>
      <c r="F44" s="7"/>
      <c r="G44" s="7"/>
      <c r="H44" s="7"/>
      <c r="I44" s="51"/>
      <c r="J44" s="58"/>
      <c r="Q44" s="56"/>
      <c r="R44" s="62"/>
      <c r="S44" s="51"/>
    </row>
    <row r="45" spans="1:19" ht="13.5" customHeight="1">
      <c r="A45" s="38" t="s">
        <v>15</v>
      </c>
      <c r="B45" s="41"/>
      <c r="C45" s="50"/>
      <c r="D45" s="7"/>
      <c r="E45" s="7"/>
      <c r="F45" s="7"/>
      <c r="G45" s="7"/>
      <c r="H45" s="7"/>
      <c r="I45" s="51"/>
      <c r="J45" s="58"/>
      <c r="K45" s="4"/>
      <c r="L45" s="4"/>
      <c r="M45" s="4"/>
      <c r="N45" s="4"/>
      <c r="O45" s="4"/>
      <c r="P45" s="4"/>
      <c r="Q45" s="56"/>
      <c r="R45" s="62"/>
      <c r="S45" s="51"/>
    </row>
    <row r="46" spans="1:19" ht="13.5" customHeight="1">
      <c r="A46" s="43" t="s">
        <v>31</v>
      </c>
      <c r="B46" s="41"/>
      <c r="C46" s="7">
        <v>86171119.81</v>
      </c>
      <c r="D46" s="7"/>
      <c r="E46" s="7">
        <v>1030783180.21</v>
      </c>
      <c r="F46" s="7"/>
      <c r="G46" s="7">
        <v>976245584</v>
      </c>
      <c r="H46" s="7"/>
      <c r="I46" s="59">
        <f>C46/$C$64</f>
        <v>0.35243155064153486</v>
      </c>
      <c r="J46" s="58"/>
      <c r="K46" s="7">
        <v>87800331.85</v>
      </c>
      <c r="L46" s="7"/>
      <c r="M46" s="7">
        <v>1218341893.84</v>
      </c>
      <c r="N46" s="7"/>
      <c r="O46" s="7">
        <v>1108662659</v>
      </c>
      <c r="P46" s="7"/>
      <c r="Q46" s="59">
        <f>K46/$K$64</f>
        <v>0.47997760866560885</v>
      </c>
      <c r="R46" s="62"/>
      <c r="S46" s="51">
        <f>(K46-C46)/K46</f>
        <v>0.018555875651852582</v>
      </c>
    </row>
    <row r="47" spans="1:19" ht="13.5" customHeight="1">
      <c r="A47" s="43" t="s">
        <v>37</v>
      </c>
      <c r="B47" s="41"/>
      <c r="C47" s="7">
        <v>5571070.27</v>
      </c>
      <c r="D47" s="7"/>
      <c r="E47" s="7">
        <v>43153448.15</v>
      </c>
      <c r="F47" s="7"/>
      <c r="G47" s="7">
        <v>43213549.4</v>
      </c>
      <c r="H47" s="7"/>
      <c r="I47" s="59">
        <f>C47/$C$64</f>
        <v>0.02278513889941584</v>
      </c>
      <c r="J47" s="58"/>
      <c r="K47" s="7">
        <v>6483534.23</v>
      </c>
      <c r="L47" s="7"/>
      <c r="M47" s="7">
        <v>53025964.72</v>
      </c>
      <c r="N47" s="7"/>
      <c r="O47" s="7">
        <v>51491701</v>
      </c>
      <c r="P47" s="7"/>
      <c r="Q47" s="59">
        <f>K47/$K$64</f>
        <v>0.03544350220376781</v>
      </c>
      <c r="R47" s="62"/>
      <c r="S47" s="51">
        <f>(K47-C47)/K47</f>
        <v>0.14073558149472448</v>
      </c>
    </row>
    <row r="48" spans="1:19" ht="13.5" customHeight="1">
      <c r="A48" s="43" t="s">
        <v>32</v>
      </c>
      <c r="B48" s="41"/>
      <c r="C48" s="7">
        <v>-2819</v>
      </c>
      <c r="D48" s="7">
        <v>9485.48</v>
      </c>
      <c r="E48" s="7">
        <v>6609252</v>
      </c>
      <c r="F48" s="7"/>
      <c r="G48" s="7">
        <v>5904168</v>
      </c>
      <c r="H48" s="7"/>
      <c r="I48" s="59">
        <f>C48/$C$64</f>
        <v>-1.1529437512812643E-05</v>
      </c>
      <c r="J48" s="57"/>
      <c r="K48" s="7">
        <v>-1090139.01</v>
      </c>
      <c r="L48" s="7">
        <v>9485.48</v>
      </c>
      <c r="M48" s="7">
        <v>7370174.73</v>
      </c>
      <c r="N48" s="7"/>
      <c r="O48" s="7">
        <v>6376451.02</v>
      </c>
      <c r="P48" s="7"/>
      <c r="Q48" s="59">
        <f>K48/$K$64</f>
        <v>-0.005959457146777223</v>
      </c>
      <c r="R48" s="62"/>
      <c r="S48" s="51">
        <f>(K48-C48)/K48</f>
        <v>0.9974140912542887</v>
      </c>
    </row>
    <row r="49" spans="1:19" ht="13.5" customHeight="1">
      <c r="A49" s="43" t="s">
        <v>33</v>
      </c>
      <c r="B49" s="41"/>
      <c r="C49" s="8">
        <v>16875415</v>
      </c>
      <c r="D49" s="7"/>
      <c r="E49" s="8">
        <v>101252492.99</v>
      </c>
      <c r="F49" s="7"/>
      <c r="G49" s="8">
        <v>101430765</v>
      </c>
      <c r="H49" s="7"/>
      <c r="I49" s="60">
        <f>C49/$C$64</f>
        <v>0.0690188161565382</v>
      </c>
      <c r="J49" s="57"/>
      <c r="K49" s="8">
        <v>10026725.17</v>
      </c>
      <c r="L49" s="7"/>
      <c r="M49" s="8">
        <v>120320702.04</v>
      </c>
      <c r="N49" s="7"/>
      <c r="O49" s="8">
        <v>109545226.96</v>
      </c>
      <c r="P49" s="7"/>
      <c r="Q49" s="60">
        <f>K49/$K$64</f>
        <v>0.05481304533183118</v>
      </c>
      <c r="R49" s="62"/>
      <c r="S49" s="51">
        <v>0</v>
      </c>
    </row>
    <row r="50" spans="1:19" ht="13.5" customHeight="1">
      <c r="A50" s="43"/>
      <c r="B50" s="41"/>
      <c r="C50" s="7">
        <f>SUM(C46:C49)</f>
        <v>108614786.08</v>
      </c>
      <c r="D50" s="7"/>
      <c r="E50" s="7">
        <f>SUM(E46:E49)</f>
        <v>1181798373.3500001</v>
      </c>
      <c r="F50" s="7"/>
      <c r="G50" s="7">
        <f>SUM(G46:G49)</f>
        <v>1126794066.4</v>
      </c>
      <c r="H50" s="7"/>
      <c r="I50" s="59">
        <f>SUM(I46:I49)</f>
        <v>0.4442239762599761</v>
      </c>
      <c r="J50" s="58"/>
      <c r="K50" s="7">
        <f>SUM(K46:K49)</f>
        <v>103220452.24</v>
      </c>
      <c r="L50" s="7"/>
      <c r="M50" s="7">
        <f>SUM(M46:M49)</f>
        <v>1399058735.33</v>
      </c>
      <c r="N50" s="7"/>
      <c r="O50" s="7">
        <f>SUM(O46:O49)</f>
        <v>1276076037.98</v>
      </c>
      <c r="P50" s="7"/>
      <c r="Q50" s="59">
        <f>SUM(Q46:Q49)</f>
        <v>0.5642746990544306</v>
      </c>
      <c r="R50" s="62"/>
      <c r="S50" s="85">
        <f>(K50-C50)/K50</f>
        <v>-0.05226031976160623</v>
      </c>
    </row>
    <row r="51" spans="1:19" ht="13.5" customHeight="1" thickBot="1">
      <c r="A51" s="35"/>
      <c r="B51" s="36"/>
      <c r="C51" s="35"/>
      <c r="D51" s="10"/>
      <c r="E51" s="10"/>
      <c r="F51" s="10"/>
      <c r="G51" s="10"/>
      <c r="H51" s="10"/>
      <c r="I51" s="49"/>
      <c r="J51" s="58"/>
      <c r="K51" s="4"/>
      <c r="L51" s="4"/>
      <c r="M51" s="4"/>
      <c r="N51" s="4"/>
      <c r="O51" s="4"/>
      <c r="P51" s="4"/>
      <c r="Q51" s="56"/>
      <c r="R51" s="62"/>
      <c r="S51" s="49"/>
    </row>
    <row r="52" spans="1:21" s="4" customFormat="1" ht="34.5" customHeight="1" thickBot="1">
      <c r="A52" s="128" t="s">
        <v>30</v>
      </c>
      <c r="B52" s="129"/>
      <c r="C52" s="28">
        <f>C50</f>
        <v>108614786.08</v>
      </c>
      <c r="D52" s="28"/>
      <c r="E52" s="28">
        <f>E50</f>
        <v>1181798373.3500001</v>
      </c>
      <c r="F52" s="28"/>
      <c r="G52" s="28">
        <f>G50</f>
        <v>1126794066.4</v>
      </c>
      <c r="H52" s="28"/>
      <c r="I52" s="63">
        <f>I50</f>
        <v>0.4442239762599761</v>
      </c>
      <c r="J52" s="31"/>
      <c r="K52" s="28">
        <f>K50</f>
        <v>103220452.24</v>
      </c>
      <c r="L52" s="28"/>
      <c r="M52" s="28">
        <f>M50</f>
        <v>1399058735.33</v>
      </c>
      <c r="N52" s="28"/>
      <c r="O52" s="28">
        <f>O50</f>
        <v>1276076037.98</v>
      </c>
      <c r="P52" s="28"/>
      <c r="Q52" s="29">
        <f>K52/$K$64</f>
        <v>0.5642746990544306</v>
      </c>
      <c r="R52" s="31"/>
      <c r="S52" s="29">
        <f>(K52-C52)/K52</f>
        <v>-0.05226031976160623</v>
      </c>
      <c r="U52"/>
    </row>
    <row r="53" spans="1:19" s="4" customFormat="1" ht="13.5" customHeight="1" thickBot="1">
      <c r="A53" s="43"/>
      <c r="B53" s="41"/>
      <c r="C53" s="50"/>
      <c r="D53" s="7"/>
      <c r="E53" s="7"/>
      <c r="F53" s="7"/>
      <c r="G53" s="7"/>
      <c r="H53" s="7"/>
      <c r="I53" s="51"/>
      <c r="J53" s="57"/>
      <c r="Q53" s="56"/>
      <c r="R53" s="62"/>
      <c r="S53" s="51"/>
    </row>
    <row r="54" spans="1:19" s="4" customFormat="1" ht="13.5" customHeight="1" thickBot="1">
      <c r="A54" s="78" t="s">
        <v>34</v>
      </c>
      <c r="B54" s="79"/>
      <c r="C54" s="73"/>
      <c r="D54" s="74"/>
      <c r="E54" s="74"/>
      <c r="F54" s="74"/>
      <c r="G54" s="74"/>
      <c r="H54" s="74"/>
      <c r="I54" s="75"/>
      <c r="J54" s="77"/>
      <c r="K54" s="72"/>
      <c r="L54" s="72"/>
      <c r="M54" s="72"/>
      <c r="N54" s="72"/>
      <c r="O54" s="72"/>
      <c r="P54" s="72"/>
      <c r="Q54" s="80"/>
      <c r="R54" s="77"/>
      <c r="S54" s="75"/>
    </row>
    <row r="55" spans="1:19" s="4" customFormat="1" ht="13.5" customHeight="1">
      <c r="A55" s="44"/>
      <c r="B55" s="45"/>
      <c r="C55" s="53"/>
      <c r="D55" s="11"/>
      <c r="E55" s="11"/>
      <c r="F55" s="11"/>
      <c r="G55" s="11"/>
      <c r="H55" s="11"/>
      <c r="I55" s="54"/>
      <c r="J55" s="57"/>
      <c r="K55" s="1"/>
      <c r="L55" s="1"/>
      <c r="M55" s="1"/>
      <c r="N55" s="1"/>
      <c r="O55" s="1"/>
      <c r="P55" s="1"/>
      <c r="Q55" s="61"/>
      <c r="R55" s="57"/>
      <c r="S55" s="54"/>
    </row>
    <row r="56" spans="1:19" s="4" customFormat="1" ht="13.5" customHeight="1">
      <c r="A56" s="38" t="s">
        <v>35</v>
      </c>
      <c r="B56" s="41"/>
      <c r="C56" s="50"/>
      <c r="D56" s="7"/>
      <c r="E56" s="7"/>
      <c r="F56" s="7"/>
      <c r="G56" s="7"/>
      <c r="H56" s="7"/>
      <c r="I56" s="51"/>
      <c r="J56" s="57"/>
      <c r="K56" s="1"/>
      <c r="L56" s="1"/>
      <c r="M56" s="1"/>
      <c r="N56" s="1"/>
      <c r="O56" s="1"/>
      <c r="P56" s="1"/>
      <c r="Q56" s="61"/>
      <c r="R56" s="57"/>
      <c r="S56" s="51"/>
    </row>
    <row r="57" spans="1:19" s="4" customFormat="1" ht="13.5" customHeight="1">
      <c r="A57" s="43" t="s">
        <v>40</v>
      </c>
      <c r="B57" s="41"/>
      <c r="C57" s="50">
        <v>0</v>
      </c>
      <c r="D57" s="7"/>
      <c r="E57" s="7">
        <v>0</v>
      </c>
      <c r="F57" s="7"/>
      <c r="G57" s="7">
        <v>0</v>
      </c>
      <c r="H57" s="7"/>
      <c r="I57" s="59">
        <f>C57/$C$64</f>
        <v>0</v>
      </c>
      <c r="J57" s="1"/>
      <c r="K57" s="7">
        <v>4180.74</v>
      </c>
      <c r="L57" s="1"/>
      <c r="M57" s="7">
        <v>35365864.41</v>
      </c>
      <c r="N57" s="1"/>
      <c r="O57" s="7">
        <v>91045</v>
      </c>
      <c r="P57" s="1"/>
      <c r="Q57" s="59">
        <f>K57/$K$64</f>
        <v>2.2854829194505574E-05</v>
      </c>
      <c r="R57" s="57"/>
      <c r="S57" s="51">
        <f>(K57-C57)/K57</f>
        <v>1</v>
      </c>
    </row>
    <row r="58" spans="1:19" s="4" customFormat="1" ht="13.5" customHeight="1">
      <c r="A58" s="43" t="s">
        <v>19</v>
      </c>
      <c r="B58" s="41"/>
      <c r="C58" s="50">
        <v>0.15</v>
      </c>
      <c r="D58" s="7"/>
      <c r="E58" s="7">
        <v>102284.42</v>
      </c>
      <c r="F58" s="7"/>
      <c r="G58" s="7">
        <v>695101</v>
      </c>
      <c r="H58" s="7"/>
      <c r="I58" s="59">
        <f>C58/$C$64</f>
        <v>6.134855008591332E-10</v>
      </c>
      <c r="J58" s="57"/>
      <c r="K58" s="7">
        <v>0</v>
      </c>
      <c r="L58" s="7"/>
      <c r="M58" s="7">
        <v>0</v>
      </c>
      <c r="N58" s="7"/>
      <c r="O58" s="7">
        <v>0</v>
      </c>
      <c r="P58" s="7"/>
      <c r="Q58" s="59">
        <f>K58/$K$64</f>
        <v>0</v>
      </c>
      <c r="R58" s="57"/>
      <c r="S58" s="51">
        <v>0</v>
      </c>
    </row>
    <row r="59" spans="1:19" s="4" customFormat="1" ht="13.5" customHeight="1">
      <c r="A59" s="44"/>
      <c r="B59" s="45"/>
      <c r="C59" s="82">
        <f>SUM(C57:C58)</f>
        <v>0.15</v>
      </c>
      <c r="D59" s="7"/>
      <c r="E59" s="83">
        <f>SUM(E57:E58)</f>
        <v>102284.42</v>
      </c>
      <c r="F59" s="7"/>
      <c r="G59" s="83">
        <f>SUM(G57:G58)</f>
        <v>695101</v>
      </c>
      <c r="H59" s="7"/>
      <c r="I59" s="84">
        <f>SUM(I57:I58)</f>
        <v>6.134855008591332E-10</v>
      </c>
      <c r="J59" s="57"/>
      <c r="K59" s="83">
        <f>SUM(K57:K58)</f>
        <v>4180.74</v>
      </c>
      <c r="L59" s="7"/>
      <c r="M59" s="83">
        <f>SUM(M57:M58)</f>
        <v>35365864.41</v>
      </c>
      <c r="N59" s="7"/>
      <c r="O59" s="83">
        <f>SUM(O57:O58)</f>
        <v>91045</v>
      </c>
      <c r="P59" s="7"/>
      <c r="Q59" s="127">
        <f>SUM(Q57:Q58)</f>
        <v>2.2854829194505574E-05</v>
      </c>
      <c r="R59" s="1"/>
      <c r="S59" s="85">
        <f>(K59-C59)/K59</f>
        <v>0.999964121184288</v>
      </c>
    </row>
    <row r="60" spans="1:19" s="1" customFormat="1" ht="13.5" customHeight="1" thickBot="1">
      <c r="A60" s="43"/>
      <c r="B60" s="45"/>
      <c r="C60" s="53"/>
      <c r="D60" s="11"/>
      <c r="E60" s="11"/>
      <c r="F60" s="11"/>
      <c r="G60" s="11"/>
      <c r="H60" s="11"/>
      <c r="I60" s="54"/>
      <c r="J60" s="57"/>
      <c r="Q60" s="61"/>
      <c r="R60" s="57"/>
      <c r="S60" s="54"/>
    </row>
    <row r="61" spans="1:19" ht="13.5" customHeight="1" thickBot="1">
      <c r="A61" s="25" t="s">
        <v>36</v>
      </c>
      <c r="B61" s="26"/>
      <c r="C61" s="27">
        <f>C59</f>
        <v>0.15</v>
      </c>
      <c r="D61" s="64"/>
      <c r="E61" s="28">
        <f>E59</f>
        <v>102284.42</v>
      </c>
      <c r="F61" s="28"/>
      <c r="G61" s="28">
        <f>G59</f>
        <v>695101</v>
      </c>
      <c r="H61" s="64"/>
      <c r="I61" s="63">
        <f>I59</f>
        <v>6.134855008591332E-10</v>
      </c>
      <c r="J61" s="65"/>
      <c r="K61" s="28">
        <f>K59</f>
        <v>4180.74</v>
      </c>
      <c r="L61" s="64"/>
      <c r="M61" s="28">
        <f>M59</f>
        <v>35365864.41</v>
      </c>
      <c r="N61" s="28"/>
      <c r="O61" s="28">
        <f>O59</f>
        <v>91045</v>
      </c>
      <c r="P61" s="64"/>
      <c r="Q61" s="63">
        <f>Q59</f>
        <v>2.2854829194505574E-05</v>
      </c>
      <c r="R61" s="31"/>
      <c r="S61" s="29">
        <f>(K61-C61)/K61</f>
        <v>0.999964121184288</v>
      </c>
    </row>
    <row r="62" spans="1:19" s="4" customFormat="1" ht="13.5" customHeight="1">
      <c r="A62" s="42"/>
      <c r="B62" s="41"/>
      <c r="C62" s="50"/>
      <c r="D62" s="7"/>
      <c r="E62" s="7"/>
      <c r="F62" s="7"/>
      <c r="G62" s="7"/>
      <c r="H62" s="7"/>
      <c r="I62" s="51"/>
      <c r="J62" s="58"/>
      <c r="Q62" s="56"/>
      <c r="R62" s="62"/>
      <c r="S62" s="51"/>
    </row>
    <row r="63" spans="1:19" ht="13.5" customHeight="1" thickBot="1">
      <c r="A63" s="42"/>
      <c r="B63" s="41"/>
      <c r="C63" s="50"/>
      <c r="D63" s="7"/>
      <c r="E63" s="7"/>
      <c r="F63" s="7"/>
      <c r="G63" s="7"/>
      <c r="H63" s="7"/>
      <c r="I63" s="51"/>
      <c r="J63" s="58"/>
      <c r="K63" s="4"/>
      <c r="L63" s="4"/>
      <c r="M63" s="4"/>
      <c r="N63" s="4"/>
      <c r="O63" s="4"/>
      <c r="P63" s="4"/>
      <c r="Q63" s="56"/>
      <c r="R63" s="62"/>
      <c r="S63" s="51"/>
    </row>
    <row r="64" spans="1:21" s="15" customFormat="1" ht="20.25" thickBot="1">
      <c r="A64" s="32" t="s">
        <v>17</v>
      </c>
      <c r="B64" s="33"/>
      <c r="C64" s="66">
        <f>C41+C52+C61</f>
        <v>244504556.00000003</v>
      </c>
      <c r="D64" s="67"/>
      <c r="E64" s="67">
        <f>E41+E52+E61</f>
        <v>3061405952.59</v>
      </c>
      <c r="F64" s="67"/>
      <c r="G64" s="67">
        <f>G41+G52+G61</f>
        <v>2604037422.91</v>
      </c>
      <c r="H64" s="67"/>
      <c r="I64" s="68">
        <f>I41+I52+I61</f>
        <v>0.9999999999999999</v>
      </c>
      <c r="J64" s="69"/>
      <c r="K64" s="67">
        <f>K41+K52+K61</f>
        <v>182925891.26</v>
      </c>
      <c r="L64" s="67"/>
      <c r="M64" s="67">
        <f>M41+M52+M61</f>
        <v>3377687362.4499993</v>
      </c>
      <c r="N64" s="67"/>
      <c r="O64" s="67">
        <f>O41+O52+O61</f>
        <v>3012059294.98</v>
      </c>
      <c r="P64" s="67"/>
      <c r="Q64" s="68">
        <f>Q41+Q52+Q61</f>
        <v>1</v>
      </c>
      <c r="R64" s="31"/>
      <c r="S64" s="68">
        <f>(K64-C64)/K64</f>
        <v>-0.3366317600851581</v>
      </c>
      <c r="U64" s="126"/>
    </row>
    <row r="65" spans="1:10" s="15" customFormat="1" ht="13.5" customHeight="1">
      <c r="A65" s="9"/>
      <c r="B65" s="14"/>
      <c r="C65" s="11"/>
      <c r="D65" s="11"/>
      <c r="E65" s="11"/>
      <c r="F65" s="11"/>
      <c r="G65" s="11"/>
      <c r="H65" s="11"/>
      <c r="I65" s="12"/>
      <c r="J65" s="6"/>
    </row>
    <row r="66" spans="1:10" s="15" customFormat="1" ht="13.5" customHeight="1">
      <c r="A66" s="9"/>
      <c r="B66" s="14"/>
      <c r="C66" s="11"/>
      <c r="D66" s="11"/>
      <c r="E66" s="11"/>
      <c r="F66" s="11"/>
      <c r="G66" s="11"/>
      <c r="H66" s="11"/>
      <c r="I66" s="12"/>
      <c r="J66" s="6"/>
    </row>
    <row r="67" spans="1:10" ht="13.5" customHeight="1">
      <c r="A67" s="2"/>
      <c r="B67" s="2"/>
      <c r="C67" s="2"/>
      <c r="D67" s="2"/>
      <c r="E67" s="2"/>
      <c r="F67" s="2"/>
      <c r="G67" s="2"/>
      <c r="H67" s="2"/>
      <c r="I67" s="5"/>
      <c r="J67" s="13"/>
    </row>
    <row r="68" spans="1:10" ht="13.5" customHeight="1">
      <c r="A68" s="16"/>
      <c r="B68" s="16"/>
      <c r="C68" s="17"/>
      <c r="D68" s="17"/>
      <c r="E68" s="17"/>
      <c r="F68" s="17"/>
      <c r="G68" s="18"/>
      <c r="H68" s="18"/>
      <c r="I68" s="19"/>
      <c r="J68" s="6"/>
    </row>
    <row r="69" spans="1:10" ht="13.5" customHeight="1">
      <c r="A69" s="16"/>
      <c r="B69" s="16"/>
      <c r="C69" s="17"/>
      <c r="D69" s="17"/>
      <c r="E69" s="17"/>
      <c r="F69" s="17"/>
      <c r="G69" s="18"/>
      <c r="H69" s="18"/>
      <c r="I69" s="19"/>
      <c r="J69" s="6"/>
    </row>
    <row r="70" spans="1:10" ht="13.5" customHeight="1">
      <c r="A70" s="16"/>
      <c r="B70" s="16"/>
      <c r="C70" s="17"/>
      <c r="D70" s="17"/>
      <c r="E70" s="17"/>
      <c r="F70" s="17"/>
      <c r="G70" s="18"/>
      <c r="H70" s="18"/>
      <c r="I70" s="19"/>
      <c r="J70" s="1"/>
    </row>
    <row r="71" spans="1:10" ht="13.5" customHeight="1">
      <c r="A71" s="20"/>
      <c r="B71" s="21"/>
      <c r="C71" s="22"/>
      <c r="D71" s="22"/>
      <c r="G71" s="20"/>
      <c r="H71" s="20"/>
      <c r="I71" s="23"/>
      <c r="J71" s="1"/>
    </row>
    <row r="72" spans="1:10" ht="13.5" customHeight="1">
      <c r="A72" s="20"/>
      <c r="B72" s="21"/>
      <c r="C72" s="22"/>
      <c r="D72" s="22"/>
      <c r="G72" s="20"/>
      <c r="H72" s="20"/>
      <c r="I72" s="23"/>
      <c r="J72" s="1"/>
    </row>
    <row r="73" spans="3:10" ht="13.5" customHeight="1">
      <c r="C73" s="22"/>
      <c r="D73" s="22"/>
      <c r="J73" s="1"/>
    </row>
    <row r="74" ht="13.5" customHeight="1">
      <c r="J74" s="1"/>
    </row>
    <row r="75" spans="3:10" ht="13.5" customHeight="1">
      <c r="C75" s="22"/>
      <c r="D75" s="22"/>
      <c r="J75" s="1"/>
    </row>
    <row r="76" ht="13.5" customHeight="1">
      <c r="J76" s="1"/>
    </row>
    <row r="77" ht="13.5" customHeight="1">
      <c r="J77" s="1"/>
    </row>
    <row r="78" ht="13.5" customHeight="1">
      <c r="J78" s="1"/>
    </row>
    <row r="79" ht="13.5" customHeight="1">
      <c r="J79" s="1"/>
    </row>
    <row r="80" ht="13.5" customHeight="1">
      <c r="J80" s="1"/>
    </row>
    <row r="81" ht="13.5" customHeight="1">
      <c r="J81" s="1"/>
    </row>
    <row r="82" spans="2:10" ht="13.5" customHeight="1">
      <c r="B82" s="21"/>
      <c r="J82" s="1"/>
    </row>
    <row r="83" spans="2:10" ht="13.5" customHeight="1">
      <c r="B83" s="21"/>
      <c r="J83" s="1"/>
    </row>
    <row r="84" ht="13.5" customHeight="1">
      <c r="J84" s="1"/>
    </row>
    <row r="85" ht="13.5" customHeight="1">
      <c r="J85" s="1"/>
    </row>
    <row r="86" ht="13.5" customHeight="1">
      <c r="J86" s="1"/>
    </row>
    <row r="87" ht="13.5" customHeight="1">
      <c r="J87" s="1"/>
    </row>
    <row r="88" ht="13.5" customHeight="1">
      <c r="J88" s="1"/>
    </row>
    <row r="89" ht="13.5" customHeight="1">
      <c r="J89" s="1"/>
    </row>
    <row r="90" ht="13.5" customHeight="1"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</sheetData>
  <sheetProtection/>
  <mergeCells count="6">
    <mergeCell ref="A52:B52"/>
    <mergeCell ref="C8:I8"/>
    <mergeCell ref="K8:Q8"/>
    <mergeCell ref="C4:S4"/>
    <mergeCell ref="C5:S5"/>
    <mergeCell ref="C6:S6"/>
  </mergeCells>
  <printOptions horizontalCentered="1"/>
  <pageMargins left="0" right="0" top="0" bottom="0" header="0" footer="0"/>
  <pageSetup fitToHeight="1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2024-02-12T15:10:21Z</cp:lastPrinted>
  <dcterms:created xsi:type="dcterms:W3CDTF">2009-02-19T19:53:26Z</dcterms:created>
  <dcterms:modified xsi:type="dcterms:W3CDTF">2024-02-12T15:10:54Z</dcterms:modified>
  <cp:category/>
  <cp:version/>
  <cp:contentType/>
  <cp:contentStatus/>
</cp:coreProperties>
</file>