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11640" activeTab="0"/>
  </bookViews>
  <sheets>
    <sheet name="FEBRERO 2017" sheetId="1" r:id="rId1"/>
  </sheets>
  <externalReferences>
    <externalReference r:id="rId4"/>
  </externalReferences>
  <definedNames>
    <definedName name="A_impresión_IM" localSheetId="0">'FEBRERO 2017'!$A$9:$J$74</definedName>
    <definedName name="A_impresión_IM">#REF!</definedName>
    <definedName name="_xlnm.Print_Area" localSheetId="0">'FEBRERO 2017'!$A$2:$S$67</definedName>
    <definedName name="TOTALA" localSheetId="0">'FEBRERO 2017'!$E$67</definedName>
    <definedName name="TOTALA">#REF!</definedName>
    <definedName name="TOTALE" localSheetId="0">'FEBRERO 2017'!#REF!</definedName>
    <definedName name="TOTALE">#REF!</definedName>
    <definedName name="TOTALEG">'[1]CONGRESO 1ER.TRI.2002'!#REF!</definedName>
    <definedName name="TOTALEGR">'[1]CONGRESO 1ER.TRI.2002'!#REF!</definedName>
    <definedName name="TOTALEGRE">'[1]CONGRESO 1ER.TRI.2002'!#REF!</definedName>
    <definedName name="TOTALEGRES">'[1]CONGRESO 1ER.TRI.2002'!#REF!</definedName>
  </definedNames>
  <calcPr fullCalcOnLoad="1"/>
</workbook>
</file>

<file path=xl/sharedStrings.xml><?xml version="1.0" encoding="utf-8"?>
<sst xmlns="http://schemas.openxmlformats.org/spreadsheetml/2006/main" count="50" uniqueCount="46">
  <si>
    <t>ESTADO DE ORIGEN DE FONDOS</t>
  </si>
  <si>
    <t>ACUMULADO</t>
  </si>
  <si>
    <t>PRESUPUESTO</t>
  </si>
  <si>
    <t>PROP.</t>
  </si>
  <si>
    <t>IMPUESTOS:</t>
  </si>
  <si>
    <t>ADQUISICION DE INMUEBLES</t>
  </si>
  <si>
    <t>PREDIAL</t>
  </si>
  <si>
    <t>DIVERSIONES Y ESPECTACULOS</t>
  </si>
  <si>
    <t>CONSTRUCCIONES Y URBANIZA.</t>
  </si>
  <si>
    <t>INSCRIPCIONES Y REFRENDOS</t>
  </si>
  <si>
    <t>DERECHOS DIVERSOS</t>
  </si>
  <si>
    <t>RENDIMIENTOS BANCARIOS</t>
  </si>
  <si>
    <t>DIVERSOS PRODUCTOS</t>
  </si>
  <si>
    <t>DONATIVOS</t>
  </si>
  <si>
    <t>APROVECHAMIENTOS DIVERSOS</t>
  </si>
  <si>
    <t>PARTICIPACIONES:</t>
  </si>
  <si>
    <t xml:space="preserve"> </t>
  </si>
  <si>
    <t>INGRESOS TOTALES:</t>
  </si>
  <si>
    <t>SUB TOTAL INGRESOS</t>
  </si>
  <si>
    <t>INGRESOS DIVERSOS</t>
  </si>
  <si>
    <t>MUNICIPIO DE SAN PEDRO GARZA GARCIA, N.L.</t>
  </si>
  <si>
    <t>EXPEDICIÓN DE LICENCIAS Y PERMISOS</t>
  </si>
  <si>
    <t>MULTAS</t>
  </si>
  <si>
    <t>RECARGOS</t>
  </si>
  <si>
    <t>CONTRIBUCIONES 7 Y 17%.</t>
  </si>
  <si>
    <t>PRODUCTOS DE TIPO CORRIENTE:</t>
  </si>
  <si>
    <t>ARRENDAMIENTO Y EXPLOT. BIENES MUNICIPALES.</t>
  </si>
  <si>
    <t>APROVECHAMIENTOS DE TIPO CORRIENTE:</t>
  </si>
  <si>
    <t>DERECHOS:</t>
  </si>
  <si>
    <t>PARTICIPACIONES, APORTACIONES, TRANSFERENCIAS, ASIGNACIONES</t>
  </si>
  <si>
    <t>INGRESOS DE GESTIÓN</t>
  </si>
  <si>
    <t>SUBTOTAL PARTICIPACIONES, APORTACIONES, TRANSFERENCIAS, ASIGNACIONES</t>
  </si>
  <si>
    <t>PARTICIPACIONES</t>
  </si>
  <si>
    <t>APORTACIONES FEDERALES FAISM</t>
  </si>
  <si>
    <t>APORTACIONES FEDERALES FAFM</t>
  </si>
  <si>
    <t>OTROS INGRESOS Y BENEFICIOS</t>
  </si>
  <si>
    <t>OTROS INGRESOS Y BENEFICIOS VARIOS</t>
  </si>
  <si>
    <t>SUBTOTAL OTROS INGRESOS Y BENEFICIOS VARIOS</t>
  </si>
  <si>
    <t>APORTACIONES ESTATALES</t>
  </si>
  <si>
    <t>ACCESORIOS DE IMPUESTO (RECARGOS)</t>
  </si>
  <si>
    <t>VENTA DE BIENES MUNICIPALES</t>
  </si>
  <si>
    <t>PARTICIPACIONES ESTATALES</t>
  </si>
  <si>
    <t>ABRIL</t>
  </si>
  <si>
    <t>GASTOS  DE EJECUCION</t>
  </si>
  <si>
    <t>COMPARATIVO MES ABRIL DE  2022 VS MES DE ABRIL 2023</t>
  </si>
  <si>
    <t>2023 VS 2022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</si>
</sst>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%"/>
    <numFmt numFmtId="174" formatCode="0.000%"/>
    <numFmt numFmtId="175" formatCode="0.0000%"/>
    <numFmt numFmtId="176" formatCode="#,##0.00_ ;\-#,##0.00\ "/>
  </numFmts>
  <fonts count="63">
    <font>
      <sz val="10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Courier New"/>
      <family val="3"/>
    </font>
    <font>
      <u val="single"/>
      <sz val="10"/>
      <color indexed="36"/>
      <name val="Courier New"/>
      <family val="3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name val="Helv"/>
      <family val="0"/>
    </font>
    <font>
      <sz val="14"/>
      <name val="Courier New"/>
      <family val="3"/>
    </font>
    <font>
      <b/>
      <sz val="15"/>
      <name val="Arial"/>
      <family val="2"/>
    </font>
    <font>
      <b/>
      <sz val="10"/>
      <name val="Helv"/>
      <family val="0"/>
    </font>
    <font>
      <b/>
      <sz val="11"/>
      <name val="Arial"/>
      <family val="2"/>
    </font>
    <font>
      <b/>
      <sz val="11"/>
      <name val="Helv"/>
      <family val="0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Courier New"/>
      <family val="3"/>
    </font>
    <font>
      <b/>
      <sz val="12"/>
      <color indexed="9"/>
      <name val="Courier New"/>
      <family val="3"/>
    </font>
    <font>
      <b/>
      <sz val="11"/>
      <color indexed="9"/>
      <name val="Arial"/>
      <family val="2"/>
    </font>
    <font>
      <b/>
      <sz val="12"/>
      <color indexed="9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Courier New"/>
      <family val="3"/>
    </font>
    <font>
      <b/>
      <sz val="12"/>
      <color theme="0"/>
      <name val="Courier New"/>
      <family val="3"/>
    </font>
    <font>
      <b/>
      <sz val="11"/>
      <color theme="0"/>
      <name val="Arial"/>
      <family val="2"/>
    </font>
    <font>
      <b/>
      <sz val="12"/>
      <color theme="0"/>
      <name val="Helv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gray125">
        <fgColor indexed="8"/>
        <bgColor indexed="22"/>
      </patternFill>
    </fill>
    <fill>
      <patternFill patternType="gray125">
        <bgColor indexed="22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theme="0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>
        <color theme="0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>
        <color theme="0"/>
      </right>
      <top style="medium"/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6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32">
    <xf numFmtId="172" fontId="0" fillId="0" borderId="0" xfId="0" applyAlignment="1">
      <alignment/>
    </xf>
    <xf numFmtId="172" fontId="0" fillId="0" borderId="0" xfId="0" applyFill="1" applyBorder="1" applyAlignment="1">
      <alignment/>
    </xf>
    <xf numFmtId="172" fontId="6" fillId="0" borderId="0" xfId="0" applyFont="1" applyAlignment="1">
      <alignment vertical="center"/>
    </xf>
    <xf numFmtId="172" fontId="11" fillId="0" borderId="0" xfId="0" applyFont="1" applyAlignment="1">
      <alignment/>
    </xf>
    <xf numFmtId="172" fontId="0" fillId="0" borderId="0" xfId="0" applyBorder="1" applyAlignment="1">
      <alignment/>
    </xf>
    <xf numFmtId="9" fontId="6" fillId="0" borderId="0" xfId="0" applyNumberFormat="1" applyFont="1" applyAlignment="1">
      <alignment vertical="center"/>
    </xf>
    <xf numFmtId="172" fontId="15" fillId="0" borderId="0" xfId="0" applyFont="1" applyFill="1" applyBorder="1" applyAlignment="1">
      <alignment/>
    </xf>
    <xf numFmtId="37" fontId="14" fillId="0" borderId="0" xfId="0" applyNumberFormat="1" applyFont="1" applyBorder="1" applyAlignment="1" applyProtection="1">
      <alignment vertical="center"/>
      <protection/>
    </xf>
    <xf numFmtId="37" fontId="14" fillId="0" borderId="10" xfId="0" applyNumberFormat="1" applyFont="1" applyBorder="1" applyAlignment="1" applyProtection="1">
      <alignment vertical="center"/>
      <protection/>
    </xf>
    <xf numFmtId="172" fontId="14" fillId="0" borderId="0" xfId="0" applyNumberFormat="1" applyFont="1" applyFill="1" applyAlignment="1" applyProtection="1">
      <alignment horizontal="left" vertical="center"/>
      <protection/>
    </xf>
    <xf numFmtId="172" fontId="6" fillId="0" borderId="0" xfId="0" applyFont="1" applyBorder="1" applyAlignment="1">
      <alignment vertical="center"/>
    </xf>
    <xf numFmtId="37" fontId="14" fillId="0" borderId="0" xfId="0" applyNumberFormat="1" applyFont="1" applyFill="1" applyBorder="1" applyAlignment="1" applyProtection="1">
      <alignment vertical="center"/>
      <protection/>
    </xf>
    <xf numFmtId="9" fontId="14" fillId="0" borderId="0" xfId="0" applyNumberFormat="1" applyFont="1" applyFill="1" applyBorder="1" applyAlignment="1" applyProtection="1">
      <alignment vertical="center"/>
      <protection/>
    </xf>
    <xf numFmtId="172" fontId="16" fillId="0" borderId="0" xfId="0" applyFont="1" applyFill="1" applyBorder="1" applyAlignment="1">
      <alignment/>
    </xf>
    <xf numFmtId="172" fontId="14" fillId="0" borderId="0" xfId="0" applyFont="1" applyFill="1" applyAlignment="1">
      <alignment vertical="center"/>
    </xf>
    <xf numFmtId="172" fontId="0" fillId="0" borderId="0" xfId="0" applyFill="1" applyAlignment="1">
      <alignment/>
    </xf>
    <xf numFmtId="172" fontId="15" fillId="0" borderId="0" xfId="0" applyFont="1" applyAlignment="1">
      <alignment/>
    </xf>
    <xf numFmtId="37" fontId="15" fillId="0" borderId="0" xfId="0" applyNumberFormat="1" applyFont="1" applyAlignment="1" applyProtection="1">
      <alignment/>
      <protection/>
    </xf>
    <xf numFmtId="172" fontId="16" fillId="0" borderId="0" xfId="0" applyFont="1" applyAlignment="1">
      <alignment/>
    </xf>
    <xf numFmtId="9" fontId="16" fillId="0" borderId="0" xfId="0" applyNumberFormat="1" applyFont="1" applyAlignment="1">
      <alignment/>
    </xf>
    <xf numFmtId="172" fontId="13" fillId="0" borderId="0" xfId="0" applyNumberFormat="1" applyFont="1" applyAlignment="1" applyProtection="1">
      <alignment horizontal="left"/>
      <protection/>
    </xf>
    <xf numFmtId="172" fontId="13" fillId="0" borderId="0" xfId="0" applyFont="1" applyAlignment="1">
      <alignment/>
    </xf>
    <xf numFmtId="37" fontId="13" fillId="0" borderId="0" xfId="0" applyNumberFormat="1" applyFont="1" applyAlignment="1" applyProtection="1">
      <alignment/>
      <protection/>
    </xf>
    <xf numFmtId="9" fontId="13" fillId="0" borderId="0" xfId="0" applyNumberFormat="1" applyFont="1" applyAlignment="1" applyProtection="1">
      <alignment horizontal="left"/>
      <protection/>
    </xf>
    <xf numFmtId="9" fontId="0" fillId="0" borderId="0" xfId="0" applyNumberFormat="1" applyAlignment="1">
      <alignment/>
    </xf>
    <xf numFmtId="172" fontId="14" fillId="33" borderId="11" xfId="0" applyFont="1" applyFill="1" applyBorder="1" applyAlignment="1">
      <alignment vertical="center"/>
    </xf>
    <xf numFmtId="172" fontId="14" fillId="33" borderId="12" xfId="0" applyFont="1" applyFill="1" applyBorder="1" applyAlignment="1">
      <alignment vertical="center"/>
    </xf>
    <xf numFmtId="37" fontId="14" fillId="33" borderId="11" xfId="0" applyNumberFormat="1" applyFont="1" applyFill="1" applyBorder="1" applyAlignment="1" applyProtection="1">
      <alignment vertical="center"/>
      <protection/>
    </xf>
    <xf numFmtId="37" fontId="14" fillId="33" borderId="13" xfId="0" applyNumberFormat="1" applyFont="1" applyFill="1" applyBorder="1" applyAlignment="1" applyProtection="1">
      <alignment vertical="center"/>
      <protection/>
    </xf>
    <xf numFmtId="9" fontId="14" fillId="33" borderId="12" xfId="0" applyNumberFormat="1" applyFont="1" applyFill="1" applyBorder="1" applyAlignment="1" applyProtection="1">
      <alignment vertical="center"/>
      <protection/>
    </xf>
    <xf numFmtId="172" fontId="15" fillId="33" borderId="11" xfId="0" applyFont="1" applyFill="1" applyBorder="1" applyAlignment="1">
      <alignment/>
    </xf>
    <xf numFmtId="172" fontId="0" fillId="33" borderId="11" xfId="0" applyFill="1" applyBorder="1" applyAlignment="1">
      <alignment/>
    </xf>
    <xf numFmtId="172" fontId="8" fillId="33" borderId="11" xfId="0" applyNumberFormat="1" applyFont="1" applyFill="1" applyBorder="1" applyAlignment="1" applyProtection="1">
      <alignment horizontal="left" vertical="center"/>
      <protection/>
    </xf>
    <xf numFmtId="172" fontId="8" fillId="33" borderId="12" xfId="0" applyFont="1" applyFill="1" applyBorder="1" applyAlignment="1">
      <alignment vertical="center"/>
    </xf>
    <xf numFmtId="172" fontId="9" fillId="0" borderId="14" xfId="0" applyFont="1" applyBorder="1" applyAlignment="1">
      <alignment horizontal="center" vertical="center"/>
    </xf>
    <xf numFmtId="172" fontId="6" fillId="0" borderId="15" xfId="0" applyFont="1" applyBorder="1" applyAlignment="1">
      <alignment vertical="center"/>
    </xf>
    <xf numFmtId="172" fontId="6" fillId="0" borderId="16" xfId="0" applyFont="1" applyBorder="1" applyAlignment="1">
      <alignment vertical="center"/>
    </xf>
    <xf numFmtId="172" fontId="12" fillId="0" borderId="16" xfId="0" applyFont="1" applyBorder="1" applyAlignment="1">
      <alignment vertical="center"/>
    </xf>
    <xf numFmtId="172" fontId="14" fillId="34" borderId="15" xfId="0" applyNumberFormat="1" applyFont="1" applyFill="1" applyBorder="1" applyAlignment="1" applyProtection="1">
      <alignment horizontal="left" vertical="center"/>
      <protection/>
    </xf>
    <xf numFmtId="172" fontId="1" fillId="0" borderId="16" xfId="0" applyFont="1" applyBorder="1" applyAlignment="1">
      <alignment vertical="center"/>
    </xf>
    <xf numFmtId="172" fontId="14" fillId="0" borderId="15" xfId="0" applyNumberFormat="1" applyFont="1" applyBorder="1" applyAlignment="1" applyProtection="1">
      <alignment horizontal="left" vertical="center"/>
      <protection/>
    </xf>
    <xf numFmtId="172" fontId="14" fillId="0" borderId="16" xfId="0" applyFont="1" applyBorder="1" applyAlignment="1">
      <alignment vertical="center"/>
    </xf>
    <xf numFmtId="172" fontId="14" fillId="0" borderId="15" xfId="0" applyFont="1" applyBorder="1" applyAlignment="1">
      <alignment vertical="center"/>
    </xf>
    <xf numFmtId="172" fontId="14" fillId="0" borderId="15" xfId="0" applyNumberFormat="1" applyFont="1" applyFill="1" applyBorder="1" applyAlignment="1" applyProtection="1">
      <alignment horizontal="left" vertical="center"/>
      <protection/>
    </xf>
    <xf numFmtId="172" fontId="14" fillId="0" borderId="15" xfId="0" applyFont="1" applyFill="1" applyBorder="1" applyAlignment="1">
      <alignment vertical="center"/>
    </xf>
    <xf numFmtId="172" fontId="14" fillId="0" borderId="16" xfId="0" applyFont="1" applyFill="1" applyBorder="1" applyAlignment="1">
      <alignment vertical="center"/>
    </xf>
    <xf numFmtId="172" fontId="9" fillId="0" borderId="0" xfId="0" applyFont="1" applyBorder="1" applyAlignment="1">
      <alignment vertical="center"/>
    </xf>
    <xf numFmtId="9" fontId="9" fillId="0" borderId="16" xfId="0" applyNumberFormat="1" applyFont="1" applyBorder="1" applyAlignment="1">
      <alignment vertical="center"/>
    </xf>
    <xf numFmtId="172" fontId="1" fillId="0" borderId="0" xfId="0" applyFont="1" applyBorder="1" applyAlignment="1">
      <alignment vertical="center"/>
    </xf>
    <xf numFmtId="9" fontId="6" fillId="0" borderId="16" xfId="0" applyNumberFormat="1" applyFont="1" applyBorder="1" applyAlignment="1">
      <alignment vertical="center"/>
    </xf>
    <xf numFmtId="37" fontId="14" fillId="0" borderId="15" xfId="0" applyNumberFormat="1" applyFont="1" applyBorder="1" applyAlignment="1" applyProtection="1">
      <alignment vertical="center"/>
      <protection/>
    </xf>
    <xf numFmtId="9" fontId="14" fillId="0" borderId="16" xfId="0" applyNumberFormat="1" applyFont="1" applyBorder="1" applyAlignment="1" applyProtection="1">
      <alignment vertical="center"/>
      <protection/>
    </xf>
    <xf numFmtId="9" fontId="14" fillId="0" borderId="17" xfId="0" applyNumberFormat="1" applyFont="1" applyBorder="1" applyAlignment="1" applyProtection="1">
      <alignment vertical="center"/>
      <protection/>
    </xf>
    <xf numFmtId="37" fontId="14" fillId="0" borderId="15" xfId="0" applyNumberFormat="1" applyFont="1" applyFill="1" applyBorder="1" applyAlignment="1" applyProtection="1">
      <alignment vertical="center"/>
      <protection/>
    </xf>
    <xf numFmtId="9" fontId="14" fillId="0" borderId="16" xfId="0" applyNumberFormat="1" applyFont="1" applyFill="1" applyBorder="1" applyAlignment="1" applyProtection="1">
      <alignment vertical="center"/>
      <protection/>
    </xf>
    <xf numFmtId="172" fontId="13" fillId="0" borderId="15" xfId="0" applyFont="1" applyFill="1" applyBorder="1" applyAlignment="1">
      <alignment/>
    </xf>
    <xf numFmtId="172" fontId="0" fillId="0" borderId="16" xfId="0" applyBorder="1" applyAlignment="1">
      <alignment/>
    </xf>
    <xf numFmtId="172" fontId="0" fillId="0" borderId="15" xfId="0" applyFill="1" applyBorder="1" applyAlignment="1">
      <alignment/>
    </xf>
    <xf numFmtId="172" fontId="15" fillId="0" borderId="15" xfId="0" applyFont="1" applyFill="1" applyBorder="1" applyAlignment="1">
      <alignment/>
    </xf>
    <xf numFmtId="10" fontId="14" fillId="0" borderId="16" xfId="0" applyNumberFormat="1" applyFont="1" applyBorder="1" applyAlignment="1" applyProtection="1">
      <alignment vertical="center"/>
      <protection/>
    </xf>
    <xf numFmtId="10" fontId="14" fillId="0" borderId="17" xfId="0" applyNumberFormat="1" applyFont="1" applyBorder="1" applyAlignment="1" applyProtection="1">
      <alignment vertical="center"/>
      <protection/>
    </xf>
    <xf numFmtId="172" fontId="0" fillId="0" borderId="16" xfId="0" applyFill="1" applyBorder="1" applyAlignment="1">
      <alignment/>
    </xf>
    <xf numFmtId="172" fontId="0" fillId="0" borderId="15" xfId="0" applyBorder="1" applyAlignment="1">
      <alignment/>
    </xf>
    <xf numFmtId="10" fontId="14" fillId="33" borderId="12" xfId="0" applyNumberFormat="1" applyFont="1" applyFill="1" applyBorder="1" applyAlignment="1" applyProtection="1">
      <alignment vertical="center"/>
      <protection/>
    </xf>
    <xf numFmtId="172" fontId="6" fillId="33" borderId="13" xfId="0" applyFont="1" applyFill="1" applyBorder="1" applyAlignment="1">
      <alignment vertical="center"/>
    </xf>
    <xf numFmtId="9" fontId="14" fillId="33" borderId="11" xfId="0" applyNumberFormat="1" applyFont="1" applyFill="1" applyBorder="1" applyAlignment="1" applyProtection="1">
      <alignment vertical="center"/>
      <protection/>
    </xf>
    <xf numFmtId="37" fontId="8" fillId="33" borderId="11" xfId="0" applyNumberFormat="1" applyFont="1" applyFill="1" applyBorder="1" applyAlignment="1" applyProtection="1">
      <alignment vertical="center"/>
      <protection/>
    </xf>
    <xf numFmtId="37" fontId="8" fillId="33" borderId="13" xfId="0" applyNumberFormat="1" applyFont="1" applyFill="1" applyBorder="1" applyAlignment="1" applyProtection="1">
      <alignment vertical="center"/>
      <protection/>
    </xf>
    <xf numFmtId="9" fontId="8" fillId="33" borderId="12" xfId="0" applyNumberFormat="1" applyFont="1" applyFill="1" applyBorder="1" applyAlignment="1" applyProtection="1">
      <alignment vertical="center"/>
      <protection/>
    </xf>
    <xf numFmtId="172" fontId="10" fillId="33" borderId="11" xfId="0" applyFont="1" applyFill="1" applyBorder="1" applyAlignment="1">
      <alignment/>
    </xf>
    <xf numFmtId="172" fontId="14" fillId="33" borderId="11" xfId="0" applyFont="1" applyFill="1" applyBorder="1" applyAlignment="1">
      <alignment horizontal="left" vertical="center"/>
    </xf>
    <xf numFmtId="172" fontId="8" fillId="35" borderId="11" xfId="0" applyNumberFormat="1" applyFont="1" applyFill="1" applyBorder="1" applyAlignment="1" applyProtection="1">
      <alignment horizontal="justify" vertical="justify" wrapText="1"/>
      <protection/>
    </xf>
    <xf numFmtId="172" fontId="0" fillId="36" borderId="13" xfId="0" applyFill="1" applyBorder="1" applyAlignment="1">
      <alignment/>
    </xf>
    <xf numFmtId="37" fontId="14" fillId="36" borderId="11" xfId="0" applyNumberFormat="1" applyFont="1" applyFill="1" applyBorder="1" applyAlignment="1" applyProtection="1">
      <alignment vertical="center"/>
      <protection/>
    </xf>
    <xf numFmtId="37" fontId="14" fillId="36" borderId="13" xfId="0" applyNumberFormat="1" applyFont="1" applyFill="1" applyBorder="1" applyAlignment="1" applyProtection="1">
      <alignment vertical="center"/>
      <protection/>
    </xf>
    <xf numFmtId="9" fontId="14" fillId="36" borderId="12" xfId="0" applyNumberFormat="1" applyFont="1" applyFill="1" applyBorder="1" applyAlignment="1" applyProtection="1">
      <alignment vertical="center"/>
      <protection/>
    </xf>
    <xf numFmtId="172" fontId="15" fillId="36" borderId="11" xfId="0" applyFont="1" applyFill="1" applyBorder="1" applyAlignment="1">
      <alignment/>
    </xf>
    <xf numFmtId="172" fontId="0" fillId="36" borderId="11" xfId="0" applyFill="1" applyBorder="1" applyAlignment="1">
      <alignment/>
    </xf>
    <xf numFmtId="172" fontId="14" fillId="36" borderId="11" xfId="0" applyFont="1" applyFill="1" applyBorder="1" applyAlignment="1">
      <alignment vertical="center"/>
    </xf>
    <xf numFmtId="172" fontId="14" fillId="36" borderId="12" xfId="0" applyFont="1" applyFill="1" applyBorder="1" applyAlignment="1">
      <alignment vertical="center"/>
    </xf>
    <xf numFmtId="172" fontId="0" fillId="36" borderId="12" xfId="0" applyFill="1" applyBorder="1" applyAlignment="1">
      <alignment/>
    </xf>
    <xf numFmtId="10" fontId="14" fillId="0" borderId="0" xfId="0" applyNumberFormat="1" applyFont="1" applyBorder="1" applyAlignment="1" applyProtection="1">
      <alignment vertical="center"/>
      <protection/>
    </xf>
    <xf numFmtId="37" fontId="14" fillId="0" borderId="18" xfId="0" applyNumberFormat="1" applyFont="1" applyBorder="1" applyAlignment="1" applyProtection="1">
      <alignment vertical="center"/>
      <protection/>
    </xf>
    <xf numFmtId="37" fontId="14" fillId="0" borderId="19" xfId="0" applyNumberFormat="1" applyFont="1" applyBorder="1" applyAlignment="1" applyProtection="1">
      <alignment vertical="center"/>
      <protection/>
    </xf>
    <xf numFmtId="10" fontId="14" fillId="0" borderId="20" xfId="0" applyNumberFormat="1" applyFont="1" applyBorder="1" applyAlignment="1" applyProtection="1">
      <alignment vertical="center"/>
      <protection/>
    </xf>
    <xf numFmtId="9" fontId="14" fillId="0" borderId="20" xfId="0" applyNumberFormat="1" applyFont="1" applyBorder="1" applyAlignment="1" applyProtection="1">
      <alignment vertical="center"/>
      <protection/>
    </xf>
    <xf numFmtId="172" fontId="14" fillId="0" borderId="21" xfId="0" applyNumberFormat="1" applyFont="1" applyBorder="1" applyAlignment="1" applyProtection="1">
      <alignment horizontal="left" vertical="center"/>
      <protection/>
    </xf>
    <xf numFmtId="172" fontId="14" fillId="0" borderId="22" xfId="0" applyFont="1" applyBorder="1" applyAlignment="1">
      <alignment vertical="center"/>
    </xf>
    <xf numFmtId="172" fontId="9" fillId="0" borderId="23" xfId="0" applyFont="1" applyBorder="1" applyAlignment="1">
      <alignment horizontal="center" vertical="center"/>
    </xf>
    <xf numFmtId="172" fontId="8" fillId="36" borderId="24" xfId="0" applyFont="1" applyFill="1" applyBorder="1" applyAlignment="1">
      <alignment vertical="center"/>
    </xf>
    <xf numFmtId="9" fontId="8" fillId="36" borderId="22" xfId="0" applyNumberFormat="1" applyFont="1" applyFill="1" applyBorder="1" applyAlignment="1">
      <alignment vertical="center"/>
    </xf>
    <xf numFmtId="172" fontId="10" fillId="36" borderId="21" xfId="0" applyFont="1" applyFill="1" applyBorder="1" applyAlignment="1">
      <alignment/>
    </xf>
    <xf numFmtId="172" fontId="11" fillId="36" borderId="24" xfId="0" applyFont="1" applyFill="1" applyBorder="1" applyAlignment="1">
      <alignment/>
    </xf>
    <xf numFmtId="172" fontId="11" fillId="36" borderId="22" xfId="0" applyFont="1" applyFill="1" applyBorder="1" applyAlignment="1">
      <alignment/>
    </xf>
    <xf numFmtId="172" fontId="11" fillId="36" borderId="21" xfId="0" applyFont="1" applyFill="1" applyBorder="1" applyAlignment="1">
      <alignment/>
    </xf>
    <xf numFmtId="172" fontId="57" fillId="37" borderId="25" xfId="0" applyFont="1" applyFill="1" applyBorder="1" applyAlignment="1">
      <alignment vertical="center"/>
    </xf>
    <xf numFmtId="172" fontId="58" fillId="37" borderId="25" xfId="0" applyFont="1" applyFill="1" applyBorder="1" applyAlignment="1">
      <alignment vertical="center"/>
    </xf>
    <xf numFmtId="172" fontId="59" fillId="37" borderId="26" xfId="0" applyFont="1" applyFill="1" applyBorder="1" applyAlignment="1">
      <alignment/>
    </xf>
    <xf numFmtId="172" fontId="60" fillId="37" borderId="26" xfId="0" applyFont="1" applyFill="1" applyBorder="1" applyAlignment="1">
      <alignment/>
    </xf>
    <xf numFmtId="9" fontId="58" fillId="37" borderId="27" xfId="0" applyNumberFormat="1" applyFont="1" applyFill="1" applyBorder="1" applyAlignment="1">
      <alignment vertical="center"/>
    </xf>
    <xf numFmtId="172" fontId="0" fillId="38" borderId="0" xfId="0" applyFill="1" applyBorder="1" applyAlignment="1">
      <alignment/>
    </xf>
    <xf numFmtId="172" fontId="0" fillId="38" borderId="14" xfId="0" applyFill="1" applyBorder="1" applyAlignment="1">
      <alignment/>
    </xf>
    <xf numFmtId="172" fontId="0" fillId="38" borderId="23" xfId="0" applyFill="1" applyBorder="1" applyAlignment="1">
      <alignment/>
    </xf>
    <xf numFmtId="9" fontId="0" fillId="38" borderId="23" xfId="0" applyNumberFormat="1" applyFill="1" applyBorder="1" applyAlignment="1">
      <alignment/>
    </xf>
    <xf numFmtId="172" fontId="0" fillId="38" borderId="28" xfId="0" applyFill="1" applyBorder="1" applyAlignment="1">
      <alignment/>
    </xf>
    <xf numFmtId="172" fontId="0" fillId="38" borderId="15" xfId="0" applyFill="1" applyBorder="1" applyAlignment="1">
      <alignment/>
    </xf>
    <xf numFmtId="9" fontId="0" fillId="38" borderId="0" xfId="0" applyNumberFormat="1" applyFill="1" applyBorder="1" applyAlignment="1">
      <alignment/>
    </xf>
    <xf numFmtId="172" fontId="0" fillId="38" borderId="16" xfId="0" applyFill="1" applyBorder="1" applyAlignment="1">
      <alignment/>
    </xf>
    <xf numFmtId="172" fontId="9" fillId="38" borderId="21" xfId="0" applyFont="1" applyFill="1" applyBorder="1" applyAlignment="1">
      <alignment horizontal="center" vertical="center"/>
    </xf>
    <xf numFmtId="172" fontId="9" fillId="38" borderId="24" xfId="0" applyFont="1" applyFill="1" applyBorder="1" applyAlignment="1">
      <alignment horizontal="center" vertical="center"/>
    </xf>
    <xf numFmtId="9" fontId="9" fillId="38" borderId="24" xfId="0" applyNumberFormat="1" applyFont="1" applyFill="1" applyBorder="1" applyAlignment="1">
      <alignment horizontal="center" vertical="center"/>
    </xf>
    <xf numFmtId="172" fontId="0" fillId="38" borderId="24" xfId="0" applyFill="1" applyBorder="1" applyAlignment="1">
      <alignment/>
    </xf>
    <xf numFmtId="172" fontId="0" fillId="38" borderId="22" xfId="0" applyFill="1" applyBorder="1" applyAlignment="1">
      <alignment/>
    </xf>
    <xf numFmtId="172" fontId="8" fillId="35" borderId="21" xfId="0" applyNumberFormat="1" applyFont="1" applyFill="1" applyBorder="1" applyAlignment="1" applyProtection="1">
      <alignment horizontal="left" vertical="center"/>
      <protection/>
    </xf>
    <xf numFmtId="172" fontId="8" fillId="36" borderId="22" xfId="0" applyFont="1" applyFill="1" applyBorder="1" applyAlignment="1">
      <alignment vertical="center"/>
    </xf>
    <xf numFmtId="172" fontId="59" fillId="37" borderId="29" xfId="0" applyFont="1" applyFill="1" applyBorder="1" applyAlignment="1">
      <alignment/>
    </xf>
    <xf numFmtId="172" fontId="61" fillId="37" borderId="30" xfId="0" applyNumberFormat="1" applyFont="1" applyFill="1" applyBorder="1" applyAlignment="1" applyProtection="1">
      <alignment horizontal="center" vertical="center"/>
      <protection/>
    </xf>
    <xf numFmtId="9" fontId="61" fillId="37" borderId="31" xfId="0" applyNumberFormat="1" applyFont="1" applyFill="1" applyBorder="1" applyAlignment="1" applyProtection="1">
      <alignment horizontal="center" vertical="center"/>
      <protection/>
    </xf>
    <xf numFmtId="172" fontId="6" fillId="0" borderId="21" xfId="0" applyFont="1" applyBorder="1" applyAlignment="1">
      <alignment vertical="center"/>
    </xf>
    <xf numFmtId="172" fontId="6" fillId="0" borderId="24" xfId="0" applyFont="1" applyBorder="1" applyAlignment="1">
      <alignment vertical="center"/>
    </xf>
    <xf numFmtId="172" fontId="58" fillId="37" borderId="32" xfId="0" applyNumberFormat="1" applyFont="1" applyFill="1" applyBorder="1" applyAlignment="1" applyProtection="1">
      <alignment horizontal="center" vertical="center"/>
      <protection/>
    </xf>
    <xf numFmtId="172" fontId="58" fillId="37" borderId="32" xfId="0" applyFont="1" applyFill="1" applyBorder="1" applyAlignment="1">
      <alignment vertical="center"/>
    </xf>
    <xf numFmtId="9" fontId="58" fillId="37" borderId="33" xfId="0" applyNumberFormat="1" applyFont="1" applyFill="1" applyBorder="1" applyAlignment="1" applyProtection="1">
      <alignment horizontal="center" vertical="center"/>
      <protection/>
    </xf>
    <xf numFmtId="172" fontId="62" fillId="37" borderId="34" xfId="0" applyFont="1" applyFill="1" applyBorder="1" applyAlignment="1">
      <alignment/>
    </xf>
    <xf numFmtId="172" fontId="59" fillId="37" borderId="34" xfId="0" applyFont="1" applyFill="1" applyBorder="1" applyAlignment="1">
      <alignment/>
    </xf>
    <xf numFmtId="9" fontId="61" fillId="37" borderId="35" xfId="0" applyNumberFormat="1" applyFont="1" applyFill="1" applyBorder="1" applyAlignment="1" applyProtection="1">
      <alignment horizontal="center" vertical="center"/>
      <protection/>
    </xf>
    <xf numFmtId="172" fontId="14" fillId="33" borderId="11" xfId="0" applyNumberFormat="1" applyFont="1" applyFill="1" applyBorder="1" applyAlignment="1" applyProtection="1">
      <alignment horizontal="left" vertical="justify" wrapText="1"/>
      <protection/>
    </xf>
    <xf numFmtId="172" fontId="14" fillId="33" borderId="12" xfId="0" applyNumberFormat="1" applyFont="1" applyFill="1" applyBorder="1" applyAlignment="1" applyProtection="1">
      <alignment horizontal="left" vertical="justify" wrapText="1"/>
      <protection/>
    </xf>
    <xf numFmtId="172" fontId="58" fillId="37" borderId="36" xfId="0" applyFont="1" applyFill="1" applyBorder="1" applyAlignment="1">
      <alignment horizontal="center" vertical="center"/>
    </xf>
    <xf numFmtId="172" fontId="58" fillId="37" borderId="37" xfId="0" applyFont="1" applyFill="1" applyBorder="1" applyAlignment="1">
      <alignment horizontal="center" vertical="center"/>
    </xf>
    <xf numFmtId="9" fontId="7" fillId="38" borderId="0" xfId="0" applyNumberFormat="1" applyFont="1" applyFill="1" applyBorder="1" applyAlignment="1">
      <alignment horizontal="center" vertical="center"/>
    </xf>
    <xf numFmtId="9" fontId="7" fillId="38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85725</xdr:rowOff>
    </xdr:from>
    <xdr:to>
      <xdr:col>4</xdr:col>
      <xdr:colOff>457200</xdr:colOff>
      <xdr:row>6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52863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queta\Queta_151199\EDO.FINANC%202002\ESTINGENE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IEMBRE2001"/>
      <sheetName val="ENERO 2002"/>
      <sheetName val="FEBRERO2002"/>
      <sheetName val="MARZO2002"/>
      <sheetName val="1ER. TRIM2002"/>
      <sheetName val="TRIM 02-01"/>
      <sheetName val="ABRIL2002"/>
      <sheetName val="ING.MONTAÑO ENE-ABR-02-01"/>
      <sheetName val="CONGRESO 1ER.TRI.2002"/>
      <sheetName val="CONGRESO 2DO..TRI.2002 (2)"/>
      <sheetName val="CONGRESO 3ER..TRI.2002 "/>
      <sheetName val="CONGRESO 4 TRIM 2002"/>
      <sheetName val="Hoja2"/>
      <sheetName val="MAYO2002"/>
      <sheetName val="ING.MONTAÑO ENE-MAY02-01"/>
      <sheetName val="JUNIO2002"/>
      <sheetName val="ING.MONTAÑO ENE-JUN2002"/>
      <sheetName val="2do.TRIM.2002"/>
      <sheetName val="ING.MONTAÑO ENE-JUL2002 (2)"/>
      <sheetName val="JULIO2002"/>
      <sheetName val="ING.MONTAÑO ENE-AGTO2002 (3)"/>
      <sheetName val="ING.MONTAÑO ENE-SEP.2002"/>
      <sheetName val="ING.MONTAÑO ENE-OCT2002"/>
      <sheetName val="ING.MONTAÑO NOV.2002"/>
      <sheetName val="ING.MONTAÑO.DIC.2002"/>
      <sheetName val="real 2002 vs ptto 2003"/>
      <sheetName val="real 2002 vs ptto 2003 (2)"/>
      <sheetName val="Hoja3"/>
      <sheetName val="JULIO VICKY 2002 (2)"/>
      <sheetName val="AGOSTO2002"/>
      <sheetName val="sept.2002"/>
      <sheetName val="3er.trim2002"/>
      <sheetName val="LALO.MIGUEL"/>
      <sheetName val="LALO.MIGUEL (2)"/>
      <sheetName val="LALO.MIGUEL (3)"/>
      <sheetName val="LALO.MIGUEL (4)"/>
      <sheetName val="LALO.MIGUEL (5)"/>
      <sheetName val="OCTUBRE2002"/>
      <sheetName val="NOVIEMBRE2002"/>
      <sheetName val="DICIEMBRE2002"/>
      <sheetName val="4 trim. 2002"/>
      <sheetName val="deduda angy 4 tri 2002"/>
      <sheetName val="ENERO2003"/>
      <sheetName val="ing,MONTAÑO ENERO 2003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S99"/>
  <sheetViews>
    <sheetView showGridLines="0" tabSelected="1" zoomScale="75" zoomScaleNormal="75" zoomScalePageLayoutView="0" workbookViewId="0" topLeftCell="A1">
      <selection activeCell="I2" sqref="I2"/>
    </sheetView>
  </sheetViews>
  <sheetFormatPr defaultColWidth="23.375" defaultRowHeight="13.5" customHeight="1"/>
  <cols>
    <col min="1" max="1" width="42.375" style="0" customWidth="1"/>
    <col min="2" max="2" width="4.625" style="0" customWidth="1"/>
    <col min="3" max="3" width="15.00390625" style="0" customWidth="1"/>
    <col min="4" max="4" width="1.37890625" style="0" customWidth="1"/>
    <col min="5" max="5" width="17.125" style="0" bestFit="1" customWidth="1"/>
    <col min="6" max="6" width="1.625" style="0" customWidth="1"/>
    <col min="7" max="7" width="16.875" style="0" bestFit="1" customWidth="1"/>
    <col min="8" max="8" width="1.37890625" style="0" customWidth="1"/>
    <col min="9" max="9" width="14.125" style="24" customWidth="1"/>
    <col min="10" max="10" width="1.37890625" style="0" customWidth="1"/>
    <col min="11" max="11" width="15.00390625" style="0" customWidth="1"/>
    <col min="12" max="12" width="1.37890625" style="0" customWidth="1"/>
    <col min="13" max="13" width="17.125" style="0" bestFit="1" customWidth="1"/>
    <col min="14" max="14" width="1.625" style="0" customWidth="1"/>
    <col min="15" max="15" width="17.125" style="0" bestFit="1" customWidth="1"/>
    <col min="16" max="16" width="1.37890625" style="0" customWidth="1"/>
    <col min="17" max="17" width="14.125" style="0" customWidth="1"/>
    <col min="18" max="18" width="1.625" style="0" customWidth="1"/>
    <col min="19" max="19" width="18.00390625" style="0" customWidth="1"/>
  </cols>
  <sheetData>
    <row r="1" ht="13.5" customHeight="1" thickBot="1"/>
    <row r="2" spans="1:19" ht="13.5" customHeight="1">
      <c r="A2" s="101"/>
      <c r="B2" s="102"/>
      <c r="C2" s="102"/>
      <c r="D2" s="102"/>
      <c r="E2" s="102"/>
      <c r="F2" s="102"/>
      <c r="G2" s="102"/>
      <c r="H2" s="102"/>
      <c r="I2" s="103"/>
      <c r="J2" s="102"/>
      <c r="K2" s="102"/>
      <c r="L2" s="102"/>
      <c r="M2" s="102"/>
      <c r="N2" s="102"/>
      <c r="O2" s="102"/>
      <c r="P2" s="102"/>
      <c r="Q2" s="102"/>
      <c r="R2" s="102"/>
      <c r="S2" s="104"/>
    </row>
    <row r="3" spans="1:19" ht="13.5" customHeight="1">
      <c r="A3" s="105"/>
      <c r="B3" s="100"/>
      <c r="C3" s="100"/>
      <c r="D3" s="100"/>
      <c r="E3" s="100"/>
      <c r="F3" s="100"/>
      <c r="G3" s="100"/>
      <c r="H3" s="100"/>
      <c r="I3" s="106"/>
      <c r="J3" s="100"/>
      <c r="K3" s="100"/>
      <c r="L3" s="100"/>
      <c r="M3" s="100"/>
      <c r="N3" s="100"/>
      <c r="O3" s="100"/>
      <c r="P3" s="100"/>
      <c r="Q3" s="100"/>
      <c r="R3" s="100"/>
      <c r="S3" s="107"/>
    </row>
    <row r="4" spans="1:19" ht="23.25" customHeight="1">
      <c r="A4" s="105"/>
      <c r="B4" s="100"/>
      <c r="C4" s="130" t="s">
        <v>20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1"/>
    </row>
    <row r="5" spans="1:19" ht="22.5" customHeight="1">
      <c r="A5" s="105"/>
      <c r="B5" s="100"/>
      <c r="C5" s="130" t="s">
        <v>0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1"/>
    </row>
    <row r="6" spans="1:19" ht="22.5" customHeight="1">
      <c r="A6" s="105"/>
      <c r="B6" s="100"/>
      <c r="C6" s="130" t="s">
        <v>44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1"/>
    </row>
    <row r="7" spans="1:19" ht="19.5" customHeight="1" thickBot="1">
      <c r="A7" s="108"/>
      <c r="B7" s="109"/>
      <c r="C7" s="109" t="s">
        <v>16</v>
      </c>
      <c r="D7" s="109"/>
      <c r="E7" s="109"/>
      <c r="F7" s="109"/>
      <c r="G7" s="109"/>
      <c r="H7" s="109"/>
      <c r="I7" s="110"/>
      <c r="J7" s="111"/>
      <c r="K7" s="111"/>
      <c r="L7" s="111"/>
      <c r="M7" s="111"/>
      <c r="N7" s="111"/>
      <c r="O7" s="111"/>
      <c r="P7" s="111"/>
      <c r="Q7" s="111"/>
      <c r="R7" s="111"/>
      <c r="S7" s="112"/>
    </row>
    <row r="8" spans="1:19" ht="15" customHeight="1">
      <c r="A8" s="34"/>
      <c r="B8" s="88"/>
      <c r="C8" s="128">
        <v>2022</v>
      </c>
      <c r="D8" s="128"/>
      <c r="E8" s="128"/>
      <c r="F8" s="128"/>
      <c r="G8" s="128"/>
      <c r="H8" s="128"/>
      <c r="I8" s="129"/>
      <c r="J8" s="115"/>
      <c r="K8" s="128">
        <v>2023</v>
      </c>
      <c r="L8" s="128"/>
      <c r="M8" s="128"/>
      <c r="N8" s="128"/>
      <c r="O8" s="128"/>
      <c r="P8" s="128"/>
      <c r="Q8" s="129"/>
      <c r="R8" s="115"/>
      <c r="S8" s="116" t="str">
        <f>C10</f>
        <v>ABRIL</v>
      </c>
    </row>
    <row r="9" spans="1:19" ht="6.75" customHeight="1">
      <c r="A9" s="35"/>
      <c r="B9" s="10"/>
      <c r="C9" s="95"/>
      <c r="D9" s="95"/>
      <c r="E9" s="95"/>
      <c r="F9" s="95"/>
      <c r="G9" s="96"/>
      <c r="H9" s="96"/>
      <c r="I9" s="99"/>
      <c r="J9" s="98"/>
      <c r="K9" s="95"/>
      <c r="L9" s="95"/>
      <c r="M9" s="95"/>
      <c r="N9" s="95"/>
      <c r="O9" s="96"/>
      <c r="P9" s="96"/>
      <c r="Q9" s="99"/>
      <c r="R9" s="97"/>
      <c r="S9" s="117"/>
    </row>
    <row r="10" spans="1:19" ht="16.5" thickBot="1">
      <c r="A10" s="118"/>
      <c r="B10" s="119"/>
      <c r="C10" s="120" t="s">
        <v>42</v>
      </c>
      <c r="D10" s="120"/>
      <c r="E10" s="120" t="s">
        <v>1</v>
      </c>
      <c r="F10" s="121"/>
      <c r="G10" s="120" t="s">
        <v>2</v>
      </c>
      <c r="H10" s="120"/>
      <c r="I10" s="122" t="s">
        <v>3</v>
      </c>
      <c r="J10" s="123"/>
      <c r="K10" s="120" t="str">
        <f>C10</f>
        <v>ABRIL</v>
      </c>
      <c r="L10" s="120"/>
      <c r="M10" s="120" t="s">
        <v>1</v>
      </c>
      <c r="N10" s="121"/>
      <c r="O10" s="120" t="s">
        <v>2</v>
      </c>
      <c r="P10" s="120"/>
      <c r="Q10" s="122" t="s">
        <v>3</v>
      </c>
      <c r="R10" s="124"/>
      <c r="S10" s="125" t="s">
        <v>45</v>
      </c>
    </row>
    <row r="11" spans="1:19" s="3" customFormat="1" ht="20.25" thickBot="1">
      <c r="A11" s="113" t="s">
        <v>30</v>
      </c>
      <c r="B11" s="114"/>
      <c r="C11" s="89"/>
      <c r="D11" s="89"/>
      <c r="E11" s="89"/>
      <c r="F11" s="89"/>
      <c r="G11" s="89"/>
      <c r="H11" s="89"/>
      <c r="I11" s="90"/>
      <c r="J11" s="91"/>
      <c r="K11" s="92"/>
      <c r="L11" s="92"/>
      <c r="M11" s="92"/>
      <c r="N11" s="92"/>
      <c r="O11" s="92"/>
      <c r="P11" s="92"/>
      <c r="Q11" s="93"/>
      <c r="R11" s="94"/>
      <c r="S11" s="93"/>
    </row>
    <row r="12" spans="1:19" ht="13.5" customHeight="1">
      <c r="A12" s="35"/>
      <c r="B12" s="37"/>
      <c r="C12" s="48"/>
      <c r="D12" s="46"/>
      <c r="E12" s="46"/>
      <c r="F12" s="46"/>
      <c r="G12" s="46"/>
      <c r="H12" s="46"/>
      <c r="I12" s="47"/>
      <c r="J12" s="55"/>
      <c r="K12" s="4"/>
      <c r="L12" s="4"/>
      <c r="M12" s="4"/>
      <c r="N12" s="4"/>
      <c r="O12" s="4"/>
      <c r="P12" s="4"/>
      <c r="Q12" s="56"/>
      <c r="R12" s="62"/>
      <c r="S12" s="56"/>
    </row>
    <row r="13" spans="1:19" ht="13.5" customHeight="1">
      <c r="A13" s="38" t="s">
        <v>4</v>
      </c>
      <c r="B13" s="39"/>
      <c r="C13" s="48"/>
      <c r="D13" s="48"/>
      <c r="E13" s="48"/>
      <c r="F13" s="48"/>
      <c r="G13" s="10"/>
      <c r="H13" s="10"/>
      <c r="I13" s="49"/>
      <c r="J13" s="57"/>
      <c r="K13" s="4"/>
      <c r="L13" s="4"/>
      <c r="M13" s="4"/>
      <c r="N13" s="4"/>
      <c r="O13" s="4"/>
      <c r="P13" s="4"/>
      <c r="Q13" s="56"/>
      <c r="R13" s="62"/>
      <c r="S13" s="56"/>
    </row>
    <row r="14" spans="1:19" ht="13.5" customHeight="1">
      <c r="A14" s="40" t="s">
        <v>5</v>
      </c>
      <c r="B14" s="41"/>
      <c r="C14" s="7">
        <v>22939818.39</v>
      </c>
      <c r="D14" s="7"/>
      <c r="E14" s="7">
        <v>151779367.33</v>
      </c>
      <c r="F14" s="7"/>
      <c r="G14" s="7">
        <v>140551926.37</v>
      </c>
      <c r="H14" s="7"/>
      <c r="I14" s="59">
        <f>C14/$C$67</f>
        <v>0.0816600668335178</v>
      </c>
      <c r="J14" s="58"/>
      <c r="K14" s="7">
        <v>46937115.43</v>
      </c>
      <c r="L14" s="7"/>
      <c r="M14" s="7">
        <v>193465761.84</v>
      </c>
      <c r="N14" s="7"/>
      <c r="O14" s="7">
        <v>150039815</v>
      </c>
      <c r="P14" s="7"/>
      <c r="Q14" s="59">
        <f>K14/$K$67</f>
        <v>0.15258747079194737</v>
      </c>
      <c r="R14" s="62"/>
      <c r="S14" s="51">
        <f>(K14-C14)/K14</f>
        <v>0.5112648448920671</v>
      </c>
    </row>
    <row r="15" spans="1:19" ht="13.5" customHeight="1">
      <c r="A15" s="40" t="s">
        <v>6</v>
      </c>
      <c r="B15" s="41"/>
      <c r="C15" s="7">
        <v>14437122</v>
      </c>
      <c r="D15" s="7"/>
      <c r="E15" s="7">
        <v>733042017</v>
      </c>
      <c r="F15" s="7"/>
      <c r="G15" s="7">
        <v>727076401.62</v>
      </c>
      <c r="H15" s="7"/>
      <c r="I15" s="59">
        <f>C15/$C$67</f>
        <v>0.05139257544940181</v>
      </c>
      <c r="J15" s="58"/>
      <c r="K15" s="7">
        <v>12474142</v>
      </c>
      <c r="L15" s="7"/>
      <c r="M15" s="7">
        <f>K15+733567538</f>
        <v>746041680</v>
      </c>
      <c r="N15" s="7"/>
      <c r="O15" s="7">
        <v>738733196</v>
      </c>
      <c r="P15" s="7"/>
      <c r="Q15" s="59">
        <f>K15/$K$67</f>
        <v>0.04055208251811404</v>
      </c>
      <c r="R15" s="62"/>
      <c r="S15" s="51">
        <f>(K15-C15)/K15</f>
        <v>-0.15736392931874593</v>
      </c>
    </row>
    <row r="16" spans="1:19" ht="13.5" customHeight="1">
      <c r="A16" s="40" t="s">
        <v>7</v>
      </c>
      <c r="B16" s="41"/>
      <c r="C16" s="7">
        <v>77735</v>
      </c>
      <c r="D16" s="7"/>
      <c r="E16" s="7">
        <v>195466.67</v>
      </c>
      <c r="F16" s="7"/>
      <c r="G16" s="7">
        <v>220000</v>
      </c>
      <c r="H16" s="7"/>
      <c r="I16" s="59">
        <f>C16/$C$67</f>
        <v>0.0002767173299885704</v>
      </c>
      <c r="J16" s="58"/>
      <c r="K16" s="7">
        <v>72212</v>
      </c>
      <c r="L16" s="7"/>
      <c r="M16" s="7">
        <v>866770.49</v>
      </c>
      <c r="N16" s="7"/>
      <c r="O16" s="7">
        <v>195832</v>
      </c>
      <c r="P16" s="7"/>
      <c r="Q16" s="81">
        <f>K16/$K$67</f>
        <v>0.00023475337885347556</v>
      </c>
      <c r="R16" s="62"/>
      <c r="S16" s="51">
        <f>(K16-C16)/K16</f>
        <v>-0.07648313299728576</v>
      </c>
    </row>
    <row r="17" spans="1:19" ht="13.5" customHeight="1">
      <c r="A17" s="40" t="s">
        <v>39</v>
      </c>
      <c r="B17" s="41"/>
      <c r="C17" s="7">
        <v>32.26</v>
      </c>
      <c r="D17" s="7"/>
      <c r="E17" s="7">
        <v>32.26</v>
      </c>
      <c r="F17" s="7"/>
      <c r="G17" s="7">
        <v>0</v>
      </c>
      <c r="H17" s="7"/>
      <c r="I17" s="59">
        <f>C17/$C$67</f>
        <v>1.1483760295145406E-07</v>
      </c>
      <c r="J17" s="58"/>
      <c r="K17" s="7">
        <v>0</v>
      </c>
      <c r="L17" s="7"/>
      <c r="M17" s="7">
        <v>0</v>
      </c>
      <c r="N17" s="7"/>
      <c r="O17" s="7">
        <v>0</v>
      </c>
      <c r="P17" s="7"/>
      <c r="Q17" s="81">
        <f>K17/$K$67</f>
        <v>0</v>
      </c>
      <c r="R17" s="62"/>
      <c r="S17" s="51">
        <v>0</v>
      </c>
    </row>
    <row r="18" spans="1:19" ht="13.5" customHeight="1">
      <c r="A18" s="35"/>
      <c r="B18" s="41"/>
      <c r="C18" s="82">
        <f>SUM(C14:C17)</f>
        <v>37454707.65</v>
      </c>
      <c r="D18" s="10"/>
      <c r="E18" s="83">
        <f>SUM(E14:E17)</f>
        <v>885016883.26</v>
      </c>
      <c r="F18" s="7"/>
      <c r="G18" s="83">
        <f>SUM(G14:G17)</f>
        <v>867848327.99</v>
      </c>
      <c r="H18" s="7"/>
      <c r="I18" s="84">
        <f>SUM(I14:I17)</f>
        <v>0.13332947445051113</v>
      </c>
      <c r="J18" s="58"/>
      <c r="K18" s="83">
        <f>SUM(K14:K17)</f>
        <v>59483469.43</v>
      </c>
      <c r="L18" s="10"/>
      <c r="M18" s="83">
        <f>SUM(M14:M17)</f>
        <v>940374212.33</v>
      </c>
      <c r="N18" s="7"/>
      <c r="O18" s="83">
        <f>SUM(O14:O17)</f>
        <v>888968843</v>
      </c>
      <c r="P18" s="7"/>
      <c r="Q18" s="84">
        <f>SUM(Q14:Q17)</f>
        <v>0.1933743066889149</v>
      </c>
      <c r="R18" s="62"/>
      <c r="S18" s="85">
        <f>(K18-C18)/K18</f>
        <v>0.37033417840436145</v>
      </c>
    </row>
    <row r="19" spans="1:19" ht="13.5" customHeight="1">
      <c r="A19" s="40"/>
      <c r="B19" s="41"/>
      <c r="C19" s="4"/>
      <c r="D19" s="4"/>
      <c r="E19" s="4"/>
      <c r="F19" s="4"/>
      <c r="G19" s="4"/>
      <c r="H19" s="7"/>
      <c r="I19" s="51"/>
      <c r="J19" s="58"/>
      <c r="K19" s="4"/>
      <c r="L19" s="4"/>
      <c r="M19" s="4"/>
      <c r="N19" s="4"/>
      <c r="O19" s="4"/>
      <c r="P19" s="4"/>
      <c r="Q19" s="56"/>
      <c r="R19" s="62"/>
      <c r="S19" s="51"/>
    </row>
    <row r="20" spans="1:19" ht="13.5" customHeight="1">
      <c r="A20" s="38" t="s">
        <v>28</v>
      </c>
      <c r="B20" s="41"/>
      <c r="C20" s="4"/>
      <c r="D20" s="4"/>
      <c r="E20" s="4"/>
      <c r="F20" s="4"/>
      <c r="G20" s="4"/>
      <c r="H20" s="7"/>
      <c r="I20" s="51"/>
      <c r="J20" s="58"/>
      <c r="K20" s="4"/>
      <c r="L20" s="4"/>
      <c r="M20" s="4"/>
      <c r="N20" s="4"/>
      <c r="O20" s="4"/>
      <c r="P20" s="4"/>
      <c r="Q20" s="56"/>
      <c r="R20" s="62"/>
      <c r="S20" s="51"/>
    </row>
    <row r="21" spans="1:19" ht="13.5" customHeight="1">
      <c r="A21" s="42" t="s">
        <v>24</v>
      </c>
      <c r="B21" s="41"/>
      <c r="C21" s="7">
        <v>0</v>
      </c>
      <c r="D21" s="7"/>
      <c r="E21" s="7">
        <v>1794083.43</v>
      </c>
      <c r="F21" s="7"/>
      <c r="G21" s="7">
        <v>10144360.42</v>
      </c>
      <c r="H21" s="7"/>
      <c r="I21" s="59">
        <f aca="true" t="shared" si="0" ref="I21:I27">C21/$C$67</f>
        <v>0</v>
      </c>
      <c r="J21" s="58"/>
      <c r="K21" s="7">
        <v>0</v>
      </c>
      <c r="L21" s="7"/>
      <c r="M21" s="7">
        <v>990823.99</v>
      </c>
      <c r="N21" s="7"/>
      <c r="O21" s="7">
        <v>1794084</v>
      </c>
      <c r="P21" s="4"/>
      <c r="Q21" s="59">
        <f aca="true" t="shared" si="1" ref="Q21:Q27">K21/$K$67</f>
        <v>0</v>
      </c>
      <c r="R21" s="62"/>
      <c r="S21" s="51">
        <v>0</v>
      </c>
    </row>
    <row r="22" spans="1:19" s="4" customFormat="1" ht="13.5" customHeight="1">
      <c r="A22" s="42" t="s">
        <v>8</v>
      </c>
      <c r="B22" s="41"/>
      <c r="C22" s="7">
        <v>326566.05</v>
      </c>
      <c r="D22" s="7"/>
      <c r="E22" s="7">
        <v>6538665.77</v>
      </c>
      <c r="F22" s="7"/>
      <c r="G22" s="7">
        <v>4796995.03</v>
      </c>
      <c r="H22" s="7"/>
      <c r="I22" s="59">
        <f t="shared" si="0"/>
        <v>0.001162494184356004</v>
      </c>
      <c r="J22" s="58"/>
      <c r="K22" s="7">
        <v>954828.02</v>
      </c>
      <c r="L22" s="7"/>
      <c r="M22" s="7">
        <v>13355456.27</v>
      </c>
      <c r="N22" s="7"/>
      <c r="O22" s="7">
        <v>6538689</v>
      </c>
      <c r="P22" s="7"/>
      <c r="Q22" s="59">
        <f t="shared" si="1"/>
        <v>0.00310404231871398</v>
      </c>
      <c r="R22" s="62"/>
      <c r="S22" s="51">
        <f aca="true" t="shared" si="2" ref="S22:S28">(K22-C22)/K22</f>
        <v>0.6579844294891974</v>
      </c>
    </row>
    <row r="23" spans="1:19" s="4" customFormat="1" ht="13.5" customHeight="1">
      <c r="A23" s="40" t="s">
        <v>10</v>
      </c>
      <c r="B23" s="41"/>
      <c r="C23" s="7">
        <v>2091394.79</v>
      </c>
      <c r="D23" s="7"/>
      <c r="E23" s="7">
        <v>10357557.02</v>
      </c>
      <c r="F23" s="7"/>
      <c r="G23" s="7">
        <v>8767340.55</v>
      </c>
      <c r="H23" s="7"/>
      <c r="I23" s="59">
        <f t="shared" si="0"/>
        <v>0.007444847008951012</v>
      </c>
      <c r="J23" s="58"/>
      <c r="K23" s="7">
        <v>2607562.61</v>
      </c>
      <c r="L23" s="7"/>
      <c r="M23" s="7">
        <v>15176359.19</v>
      </c>
      <c r="N23" s="7"/>
      <c r="O23" s="7">
        <v>10385979</v>
      </c>
      <c r="P23" s="7"/>
      <c r="Q23" s="59">
        <f t="shared" si="1"/>
        <v>0.00847690319156771</v>
      </c>
      <c r="R23" s="62"/>
      <c r="S23" s="51">
        <f t="shared" si="2"/>
        <v>0.1979503073178365</v>
      </c>
    </row>
    <row r="24" spans="1:19" s="4" customFormat="1" ht="13.5" customHeight="1">
      <c r="A24" s="42" t="s">
        <v>9</v>
      </c>
      <c r="B24" s="41"/>
      <c r="C24" s="7">
        <v>670265</v>
      </c>
      <c r="D24" s="7"/>
      <c r="E24" s="7">
        <v>8650114</v>
      </c>
      <c r="F24" s="7"/>
      <c r="G24" s="7">
        <v>8305070.94</v>
      </c>
      <c r="H24" s="7"/>
      <c r="I24" s="59">
        <f t="shared" si="0"/>
        <v>0.0023859772455752126</v>
      </c>
      <c r="J24" s="58"/>
      <c r="K24" s="7">
        <v>818050.34</v>
      </c>
      <c r="L24" s="7"/>
      <c r="M24" s="7">
        <f>K24+11431374</f>
        <v>12249424.34</v>
      </c>
      <c r="N24" s="7"/>
      <c r="O24" s="7">
        <v>9480571</v>
      </c>
      <c r="P24" s="7"/>
      <c r="Q24" s="59">
        <f t="shared" si="1"/>
        <v>0.00265939291789778</v>
      </c>
      <c r="R24" s="62"/>
      <c r="S24" s="51">
        <f t="shared" si="2"/>
        <v>0.180655557211797</v>
      </c>
    </row>
    <row r="25" spans="1:19" s="4" customFormat="1" ht="13.5" customHeight="1">
      <c r="A25" s="43" t="s">
        <v>21</v>
      </c>
      <c r="B25" s="41"/>
      <c r="C25" s="7">
        <v>1280321.6</v>
      </c>
      <c r="D25" s="7"/>
      <c r="E25" s="7">
        <v>9981808.96</v>
      </c>
      <c r="F25" s="7"/>
      <c r="G25" s="7">
        <v>9112169.19</v>
      </c>
      <c r="H25" s="7"/>
      <c r="I25" s="59">
        <f t="shared" si="0"/>
        <v>0.004557627512429337</v>
      </c>
      <c r="J25" s="58"/>
      <c r="K25" s="7">
        <v>1149756.23</v>
      </c>
      <c r="L25" s="7"/>
      <c r="M25" s="7">
        <v>10576201.31</v>
      </c>
      <c r="N25" s="7"/>
      <c r="O25" s="7">
        <v>9975234</v>
      </c>
      <c r="P25" s="7"/>
      <c r="Q25" s="59">
        <f t="shared" si="1"/>
        <v>0.0037377327847218436</v>
      </c>
      <c r="R25" s="62"/>
      <c r="S25" s="51">
        <f t="shared" si="2"/>
        <v>-0.11355917593071022</v>
      </c>
    </row>
    <row r="26" spans="1:19" s="4" customFormat="1" ht="13.5" customHeight="1">
      <c r="A26" s="40" t="s">
        <v>23</v>
      </c>
      <c r="B26" s="41"/>
      <c r="C26" s="7">
        <v>0</v>
      </c>
      <c r="D26" s="7"/>
      <c r="E26" s="7">
        <v>84.07</v>
      </c>
      <c r="F26" s="7"/>
      <c r="G26" s="7">
        <v>0</v>
      </c>
      <c r="H26" s="7"/>
      <c r="I26" s="59">
        <f>C26/$C$67</f>
        <v>0</v>
      </c>
      <c r="J26" s="58"/>
      <c r="K26" s="7">
        <v>0</v>
      </c>
      <c r="L26" s="7"/>
      <c r="M26" s="7">
        <v>0</v>
      </c>
      <c r="N26" s="7"/>
      <c r="O26" s="7">
        <v>0</v>
      </c>
      <c r="P26" s="7"/>
      <c r="Q26" s="59">
        <f>K26/$K$67</f>
        <v>0</v>
      </c>
      <c r="R26" s="62"/>
      <c r="S26" s="51">
        <v>0</v>
      </c>
    </row>
    <row r="27" spans="1:19" s="4" customFormat="1" ht="13.5" customHeight="1">
      <c r="A27" s="40" t="s">
        <v>43</v>
      </c>
      <c r="B27" s="41"/>
      <c r="C27" s="7">
        <v>89.62</v>
      </c>
      <c r="D27" s="7"/>
      <c r="E27" s="7">
        <v>89.62</v>
      </c>
      <c r="F27" s="7"/>
      <c r="G27" s="7">
        <v>0</v>
      </c>
      <c r="H27" s="7"/>
      <c r="I27" s="59">
        <f t="shared" si="0"/>
        <v>3.190249837727623E-07</v>
      </c>
      <c r="J27" s="58"/>
      <c r="K27" s="7">
        <v>0</v>
      </c>
      <c r="L27" s="7"/>
      <c r="M27" s="7">
        <v>0</v>
      </c>
      <c r="N27" s="7"/>
      <c r="O27" s="7">
        <v>0</v>
      </c>
      <c r="P27" s="7"/>
      <c r="Q27" s="59">
        <f t="shared" si="1"/>
        <v>0</v>
      </c>
      <c r="R27" s="62"/>
      <c r="S27" s="51">
        <v>0</v>
      </c>
    </row>
    <row r="28" spans="1:19" s="4" customFormat="1" ht="13.5" customHeight="1">
      <c r="A28" s="40"/>
      <c r="B28" s="41"/>
      <c r="C28" s="83">
        <f>SUM(C21:C27)</f>
        <v>4368637.06</v>
      </c>
      <c r="D28" s="7"/>
      <c r="E28" s="83">
        <f>SUM(E21:E27)</f>
        <v>37322402.87</v>
      </c>
      <c r="F28" s="7"/>
      <c r="G28" s="83">
        <f>SUM(G21:G27)</f>
        <v>41125936.13</v>
      </c>
      <c r="H28" s="7"/>
      <c r="I28" s="84">
        <f>SUM(I21:I27)</f>
        <v>0.015551264976295337</v>
      </c>
      <c r="J28" s="58"/>
      <c r="K28" s="83">
        <f>SUM(K21:K27)</f>
        <v>5530197.199999999</v>
      </c>
      <c r="L28" s="7"/>
      <c r="M28" s="83">
        <f>SUM(M21:M27)</f>
        <v>52348265.1</v>
      </c>
      <c r="N28" s="7"/>
      <c r="O28" s="83">
        <f>SUM(O21:O27)</f>
        <v>38174557</v>
      </c>
      <c r="P28" s="7"/>
      <c r="Q28" s="84">
        <f>SUM(Q22:Q27)</f>
        <v>0.017978071212901313</v>
      </c>
      <c r="R28" s="62"/>
      <c r="S28" s="85">
        <f t="shared" si="2"/>
        <v>0.21003955157331458</v>
      </c>
    </row>
    <row r="29" spans="1:19" s="4" customFormat="1" ht="13.5" customHeight="1">
      <c r="A29" s="40"/>
      <c r="B29" s="41"/>
      <c r="H29" s="7"/>
      <c r="I29" s="51"/>
      <c r="J29" s="58"/>
      <c r="Q29" s="56"/>
      <c r="R29" s="62"/>
      <c r="S29" s="51"/>
    </row>
    <row r="30" spans="1:19" ht="13.5" customHeight="1">
      <c r="A30" s="38" t="s">
        <v>25</v>
      </c>
      <c r="B30" s="41"/>
      <c r="C30" s="4"/>
      <c r="D30" s="4"/>
      <c r="E30" s="4"/>
      <c r="F30" s="4"/>
      <c r="G30" s="4"/>
      <c r="H30" s="7"/>
      <c r="I30" s="51"/>
      <c r="J30" s="58"/>
      <c r="K30" s="4"/>
      <c r="L30" s="4"/>
      <c r="M30" s="4"/>
      <c r="N30" s="4"/>
      <c r="O30" s="4"/>
      <c r="P30" s="4"/>
      <c r="Q30" s="56"/>
      <c r="R30" s="62"/>
      <c r="S30" s="51"/>
    </row>
    <row r="31" spans="1:19" ht="13.5" customHeight="1">
      <c r="A31" s="40" t="s">
        <v>26</v>
      </c>
      <c r="B31" s="41"/>
      <c r="C31" s="7">
        <v>761079</v>
      </c>
      <c r="D31" s="7"/>
      <c r="E31" s="7">
        <v>3399176.52</v>
      </c>
      <c r="F31" s="7"/>
      <c r="G31" s="7">
        <v>1155600.47</v>
      </c>
      <c r="H31" s="7"/>
      <c r="I31" s="59">
        <f>C31/$C$67</f>
        <v>0.002709252573362979</v>
      </c>
      <c r="J31" s="58"/>
      <c r="K31" s="7">
        <v>738927.66</v>
      </c>
      <c r="L31" s="7"/>
      <c r="M31" s="7">
        <v>5890768.4</v>
      </c>
      <c r="N31" s="7"/>
      <c r="O31" s="7">
        <v>3400243</v>
      </c>
      <c r="P31" s="7"/>
      <c r="Q31" s="59">
        <f>K31/$K$67</f>
        <v>0.0024021736679955157</v>
      </c>
      <c r="R31" s="62"/>
      <c r="S31" s="51">
        <f>(K31-C31)/K31</f>
        <v>-0.029977684148404956</v>
      </c>
    </row>
    <row r="32" spans="1:19" ht="13.5" customHeight="1">
      <c r="A32" s="40" t="s">
        <v>40</v>
      </c>
      <c r="B32" s="41"/>
      <c r="C32" s="7">
        <v>140325.94</v>
      </c>
      <c r="D32" s="7"/>
      <c r="E32" s="7">
        <v>2391973.71</v>
      </c>
      <c r="F32" s="7"/>
      <c r="G32" s="7">
        <v>31353.91</v>
      </c>
      <c r="H32" s="7"/>
      <c r="I32" s="59">
        <f>C32/$C$67</f>
        <v>0.000499525560493167</v>
      </c>
      <c r="J32" s="58"/>
      <c r="K32" s="7">
        <v>130989.67</v>
      </c>
      <c r="L32" s="7"/>
      <c r="M32" s="7">
        <v>530843.3</v>
      </c>
      <c r="N32" s="7"/>
      <c r="O32" s="7">
        <v>2391975</v>
      </c>
      <c r="P32" s="7"/>
      <c r="Q32" s="59">
        <f>K32/$K$67</f>
        <v>0.0004258332081565632</v>
      </c>
      <c r="R32" s="62"/>
      <c r="S32" s="51">
        <f>(K32-C32)/K32</f>
        <v>-0.07127485701735109</v>
      </c>
    </row>
    <row r="33" spans="1:19" ht="13.5" customHeight="1">
      <c r="A33" s="40" t="s">
        <v>11</v>
      </c>
      <c r="B33" s="41"/>
      <c r="C33" s="7">
        <v>10124572.62</v>
      </c>
      <c r="D33" s="7"/>
      <c r="E33" s="7">
        <v>37024351.94</v>
      </c>
      <c r="F33" s="7"/>
      <c r="G33" s="7">
        <v>21789546.76</v>
      </c>
      <c r="H33" s="7"/>
      <c r="I33" s="59">
        <f>C33/$C$67</f>
        <v>0.0360409687101278</v>
      </c>
      <c r="J33" s="58"/>
      <c r="K33" s="7">
        <v>23333427.92</v>
      </c>
      <c r="L33" s="7"/>
      <c r="M33" s="7">
        <v>87859188.57</v>
      </c>
      <c r="N33" s="7"/>
      <c r="O33" s="7">
        <v>61003855</v>
      </c>
      <c r="P33" s="7"/>
      <c r="Q33" s="59">
        <f>K33/$K$67</f>
        <v>0.0758544430905393</v>
      </c>
      <c r="R33" s="62"/>
      <c r="S33" s="51">
        <f>(K33-C33)/K33</f>
        <v>0.5660915037982127</v>
      </c>
    </row>
    <row r="34" spans="1:19" ht="13.5" customHeight="1">
      <c r="A34" s="40" t="s">
        <v>12</v>
      </c>
      <c r="B34" s="41"/>
      <c r="C34" s="8">
        <v>631115.82</v>
      </c>
      <c r="D34" s="7"/>
      <c r="E34" s="8">
        <v>3037438.16</v>
      </c>
      <c r="F34" s="7"/>
      <c r="G34" s="8">
        <v>1449408.33</v>
      </c>
      <c r="H34" s="7"/>
      <c r="I34" s="60">
        <f>C34/$C$67</f>
        <v>0.002246615869607605</v>
      </c>
      <c r="J34" s="58"/>
      <c r="K34" s="8">
        <v>346846.74</v>
      </c>
      <c r="L34" s="7"/>
      <c r="M34" s="8">
        <v>3894740.95</v>
      </c>
      <c r="N34" s="7"/>
      <c r="O34" s="8">
        <v>3036746</v>
      </c>
      <c r="P34" s="7"/>
      <c r="Q34" s="60">
        <f>K34/$K$67</f>
        <v>0.0011275611277808803</v>
      </c>
      <c r="R34" s="62"/>
      <c r="S34" s="52">
        <f>(K34-C34)/K34</f>
        <v>-0.8195812363697003</v>
      </c>
    </row>
    <row r="35" spans="1:19" s="4" customFormat="1" ht="13.5" customHeight="1">
      <c r="A35" s="42"/>
      <c r="B35" s="41"/>
      <c r="C35" s="7">
        <f>SUM(C31:D34)</f>
        <v>11657093.379999999</v>
      </c>
      <c r="D35" s="7"/>
      <c r="E35" s="7">
        <f>SUM(E31:E34)</f>
        <v>45852940.33</v>
      </c>
      <c r="F35" s="7"/>
      <c r="G35" s="7">
        <f>SUM(G31:G34)</f>
        <v>24425909.47</v>
      </c>
      <c r="H35" s="7"/>
      <c r="I35" s="59">
        <f>SUM(I31:I34)</f>
        <v>0.041496362713591556</v>
      </c>
      <c r="J35" s="58"/>
      <c r="K35" s="7">
        <f>SUM(K31:L34)</f>
        <v>24550191.99</v>
      </c>
      <c r="L35" s="7"/>
      <c r="M35" s="7">
        <f>SUM(M31:M34)</f>
        <v>98175541.22</v>
      </c>
      <c r="N35" s="7"/>
      <c r="O35" s="7">
        <f>SUM(O31:O34)</f>
        <v>69832819</v>
      </c>
      <c r="P35" s="7"/>
      <c r="Q35" s="59">
        <f>SUM(Q31:Q34)</f>
        <v>0.07981001109447226</v>
      </c>
      <c r="R35" s="62"/>
      <c r="S35" s="51">
        <f>(K35-C35)/K35</f>
        <v>0.525173025744635</v>
      </c>
    </row>
    <row r="36" spans="1:19" ht="13.5" customHeight="1">
      <c r="A36" s="35"/>
      <c r="B36" s="36"/>
      <c r="C36" s="4"/>
      <c r="D36" s="4"/>
      <c r="E36" s="4"/>
      <c r="F36" s="4"/>
      <c r="G36" s="4"/>
      <c r="H36" s="10"/>
      <c r="I36" s="49"/>
      <c r="J36" s="58"/>
      <c r="K36" s="4"/>
      <c r="L36" s="4"/>
      <c r="M36" s="4"/>
      <c r="N36" s="4"/>
      <c r="O36" s="4"/>
      <c r="P36" s="4"/>
      <c r="Q36" s="56"/>
      <c r="R36" s="62"/>
      <c r="S36" s="49"/>
    </row>
    <row r="37" spans="1:19" ht="13.5" customHeight="1">
      <c r="A37" s="38" t="s">
        <v>27</v>
      </c>
      <c r="B37" s="41"/>
      <c r="C37" s="4"/>
      <c r="D37" s="4"/>
      <c r="E37" s="4"/>
      <c r="F37" s="4"/>
      <c r="G37" s="4"/>
      <c r="H37" s="7"/>
      <c r="I37" s="51"/>
      <c r="J37" s="58"/>
      <c r="K37" s="4"/>
      <c r="L37" s="4"/>
      <c r="M37" s="4"/>
      <c r="N37" s="4"/>
      <c r="O37" s="4"/>
      <c r="P37" s="4"/>
      <c r="Q37" s="56"/>
      <c r="R37" s="62"/>
      <c r="S37" s="51"/>
    </row>
    <row r="38" spans="1:19" ht="13.5" customHeight="1">
      <c r="A38" s="40" t="s">
        <v>22</v>
      </c>
      <c r="B38" s="41"/>
      <c r="C38" s="7">
        <v>2428413.23</v>
      </c>
      <c r="D38" s="7"/>
      <c r="E38" s="7">
        <v>11667147.23</v>
      </c>
      <c r="F38" s="7"/>
      <c r="G38" s="7">
        <v>13309017.4</v>
      </c>
      <c r="H38" s="7"/>
      <c r="I38" s="59">
        <f>C38/$C$67</f>
        <v>0.008644549110626103</v>
      </c>
      <c r="J38" s="58"/>
      <c r="K38" s="7">
        <v>2103237.18</v>
      </c>
      <c r="L38" s="7"/>
      <c r="M38" s="7">
        <f>K38+13165403</f>
        <v>15268640.18</v>
      </c>
      <c r="N38" s="7"/>
      <c r="O38" s="7">
        <v>15728573</v>
      </c>
      <c r="P38" s="7"/>
      <c r="Q38" s="59">
        <f>K38/$K$67</f>
        <v>0.006837395924988307</v>
      </c>
      <c r="R38" s="62"/>
      <c r="S38" s="51">
        <f>(K38-C38)/K38</f>
        <v>-0.15460740856625585</v>
      </c>
    </row>
    <row r="39" spans="1:19" ht="13.5" customHeight="1">
      <c r="A39" s="40" t="s">
        <v>13</v>
      </c>
      <c r="B39" s="41"/>
      <c r="C39" s="7">
        <v>25098</v>
      </c>
      <c r="D39" s="7"/>
      <c r="E39" s="7">
        <v>101742.88</v>
      </c>
      <c r="F39" s="7"/>
      <c r="G39" s="7">
        <v>80001.61</v>
      </c>
      <c r="H39" s="7"/>
      <c r="I39" s="59">
        <f>C39/$C$67</f>
        <v>8.934265836564148E-05</v>
      </c>
      <c r="J39" s="58"/>
      <c r="K39" s="7">
        <v>2547667</v>
      </c>
      <c r="L39" s="7"/>
      <c r="M39" s="7">
        <v>2633114.51</v>
      </c>
      <c r="N39" s="7"/>
      <c r="O39" s="7">
        <v>101743</v>
      </c>
      <c r="P39" s="7"/>
      <c r="Q39" s="59">
        <f>K39/$K$67</f>
        <v>0.008282189060592388</v>
      </c>
      <c r="R39" s="62"/>
      <c r="S39" s="51">
        <f>(K39-C39)/K39</f>
        <v>0.9901486340247764</v>
      </c>
    </row>
    <row r="40" spans="1:19" ht="13.5" customHeight="1">
      <c r="A40" s="40" t="s">
        <v>14</v>
      </c>
      <c r="B40" s="41"/>
      <c r="C40" s="7">
        <v>1726867.43</v>
      </c>
      <c r="D40" s="7"/>
      <c r="E40" s="7">
        <v>5542552.1</v>
      </c>
      <c r="F40" s="7"/>
      <c r="G40" s="7">
        <v>4725253.2</v>
      </c>
      <c r="H40" s="7"/>
      <c r="I40" s="81">
        <f>C40/$C$67</f>
        <v>0.006147219971361992</v>
      </c>
      <c r="J40" s="58"/>
      <c r="K40" s="7">
        <v>1035227.06</v>
      </c>
      <c r="L40" s="7"/>
      <c r="M40" s="7">
        <v>17868629.29</v>
      </c>
      <c r="N40" s="7"/>
      <c r="O40" s="7">
        <v>5542560</v>
      </c>
      <c r="P40" s="7"/>
      <c r="Q40" s="59">
        <f>K40/$K$67</f>
        <v>0.0033654108765239807</v>
      </c>
      <c r="R40" s="62"/>
      <c r="S40" s="51">
        <f>(K40-C40)/K40</f>
        <v>-0.6681049952461635</v>
      </c>
    </row>
    <row r="41" spans="1:19" ht="13.5" customHeight="1">
      <c r="A41" s="40"/>
      <c r="B41" s="41"/>
      <c r="C41" s="83">
        <f>SUM(C38:C40)</f>
        <v>4180378.66</v>
      </c>
      <c r="D41" s="7"/>
      <c r="E41" s="83">
        <f>SUM(E38:E40)</f>
        <v>17311442.21</v>
      </c>
      <c r="F41" s="7"/>
      <c r="G41" s="83">
        <f>SUM(G38:G40)</f>
        <v>18114272.21</v>
      </c>
      <c r="H41" s="7"/>
      <c r="I41" s="84">
        <f>SUM(I38:I40)</f>
        <v>0.014881111740353736</v>
      </c>
      <c r="J41" s="58"/>
      <c r="K41" s="83">
        <f>SUM(K38:K40)</f>
        <v>5686131.24</v>
      </c>
      <c r="L41" s="7"/>
      <c r="M41" s="83">
        <f>SUM(M38:M40)</f>
        <v>35770383.98</v>
      </c>
      <c r="N41" s="7"/>
      <c r="O41" s="83">
        <f>SUM(O38:O40)</f>
        <v>21372876</v>
      </c>
      <c r="P41" s="7"/>
      <c r="Q41" s="84">
        <f>SUM(Q38:Q40)</f>
        <v>0.018484995862104676</v>
      </c>
      <c r="R41" s="62"/>
      <c r="S41" s="85">
        <f>(K41-C41)/K41</f>
        <v>0.2648114361848602</v>
      </c>
    </row>
    <row r="42" spans="1:19" ht="13.5" customHeight="1" thickBot="1">
      <c r="A42" s="86"/>
      <c r="B42" s="87"/>
      <c r="C42" s="7"/>
      <c r="D42" s="7"/>
      <c r="E42" s="7"/>
      <c r="F42" s="7"/>
      <c r="G42" s="7"/>
      <c r="H42" s="7"/>
      <c r="I42" s="51"/>
      <c r="J42" s="58"/>
      <c r="K42" s="4"/>
      <c r="L42" s="4"/>
      <c r="M42" s="4"/>
      <c r="N42" s="4"/>
      <c r="O42" s="4"/>
      <c r="P42" s="4"/>
      <c r="Q42" s="56"/>
      <c r="R42" s="62"/>
      <c r="S42" s="51"/>
    </row>
    <row r="43" spans="1:19" s="1" customFormat="1" ht="13.5" customHeight="1" thickBot="1">
      <c r="A43" s="70" t="s">
        <v>18</v>
      </c>
      <c r="B43" s="26"/>
      <c r="C43" s="27">
        <f>C18+C28+C35+C41</f>
        <v>57660816.75</v>
      </c>
      <c r="D43" s="28"/>
      <c r="E43" s="28">
        <f>ROUNDUP(E18+E28+E35+E41,0)</f>
        <v>985503669</v>
      </c>
      <c r="F43" s="28"/>
      <c r="G43" s="28">
        <f>G18+G28+G35+G41</f>
        <v>951514445.8000001</v>
      </c>
      <c r="H43" s="28"/>
      <c r="I43" s="63">
        <f>I18+I28+I35+I41</f>
        <v>0.20525821388075174</v>
      </c>
      <c r="J43" s="30"/>
      <c r="K43" s="28">
        <f>K18+K28+K35+K41</f>
        <v>95249989.85999998</v>
      </c>
      <c r="L43" s="28"/>
      <c r="M43" s="28">
        <f>M18+M28+M35+M41</f>
        <v>1126668402.63</v>
      </c>
      <c r="N43" s="28"/>
      <c r="O43" s="28">
        <f>O18+O28+O35+O41</f>
        <v>1018349095</v>
      </c>
      <c r="P43" s="28"/>
      <c r="Q43" s="63">
        <f>Q18+Q28+Q35+Q41</f>
        <v>0.30964738485839316</v>
      </c>
      <c r="R43" s="31"/>
      <c r="S43" s="29">
        <f>(K43-C43)/K43</f>
        <v>0.39463703004324907</v>
      </c>
    </row>
    <row r="44" spans="1:19" s="4" customFormat="1" ht="13.5" customHeight="1" thickBot="1">
      <c r="A44" s="42"/>
      <c r="B44" s="41"/>
      <c r="C44" s="50"/>
      <c r="D44" s="7"/>
      <c r="E44" s="7"/>
      <c r="F44" s="7"/>
      <c r="G44" s="7"/>
      <c r="H44" s="7"/>
      <c r="I44" s="51"/>
      <c r="J44" s="58"/>
      <c r="Q44" s="56"/>
      <c r="R44" s="62"/>
      <c r="S44" s="51"/>
    </row>
    <row r="45" spans="1:19" s="4" customFormat="1" ht="36" customHeight="1" thickBot="1">
      <c r="A45" s="71" t="s">
        <v>29</v>
      </c>
      <c r="B45" s="72"/>
      <c r="C45" s="73"/>
      <c r="D45" s="74"/>
      <c r="E45" s="74"/>
      <c r="F45" s="74"/>
      <c r="G45" s="74"/>
      <c r="H45" s="74"/>
      <c r="I45" s="75"/>
      <c r="J45" s="76"/>
      <c r="K45" s="74"/>
      <c r="L45" s="74"/>
      <c r="M45" s="74"/>
      <c r="N45" s="74"/>
      <c r="O45" s="74"/>
      <c r="P45" s="74"/>
      <c r="Q45" s="75"/>
      <c r="R45" s="77"/>
      <c r="S45" s="75"/>
    </row>
    <row r="46" spans="1:19" s="4" customFormat="1" ht="13.5" customHeight="1">
      <c r="A46" s="42"/>
      <c r="B46" s="41"/>
      <c r="C46" s="50"/>
      <c r="D46" s="7"/>
      <c r="E46" s="7"/>
      <c r="F46" s="7"/>
      <c r="G46" s="7"/>
      <c r="H46" s="7"/>
      <c r="I46" s="51"/>
      <c r="J46" s="58"/>
      <c r="Q46" s="56"/>
      <c r="R46" s="62"/>
      <c r="S46" s="51"/>
    </row>
    <row r="47" spans="1:19" ht="13.5" customHeight="1">
      <c r="A47" s="38" t="s">
        <v>15</v>
      </c>
      <c r="B47" s="41"/>
      <c r="C47" s="50"/>
      <c r="D47" s="7"/>
      <c r="E47" s="7"/>
      <c r="F47" s="7"/>
      <c r="G47" s="7"/>
      <c r="H47" s="7"/>
      <c r="I47" s="51"/>
      <c r="J47" s="58"/>
      <c r="K47" s="4"/>
      <c r="L47" s="4"/>
      <c r="M47" s="4"/>
      <c r="N47" s="4"/>
      <c r="O47" s="4"/>
      <c r="P47" s="4"/>
      <c r="Q47" s="56"/>
      <c r="R47" s="62"/>
      <c r="S47" s="51"/>
    </row>
    <row r="48" spans="1:19" ht="13.5" customHeight="1">
      <c r="A48" s="43" t="s">
        <v>32</v>
      </c>
      <c r="B48" s="41"/>
      <c r="C48" s="7">
        <v>195147971.96</v>
      </c>
      <c r="D48" s="7"/>
      <c r="E48" s="7">
        <v>579155275.61</v>
      </c>
      <c r="F48" s="7"/>
      <c r="G48" s="7">
        <v>500966399.6</v>
      </c>
      <c r="H48" s="7"/>
      <c r="I48" s="59">
        <f>C48/$C$67</f>
        <v>0.6946784042381888</v>
      </c>
      <c r="J48" s="58"/>
      <c r="K48" s="7">
        <v>182254219.92</v>
      </c>
      <c r="L48" s="7"/>
      <c r="M48" s="7">
        <v>602741254.75</v>
      </c>
      <c r="N48" s="7"/>
      <c r="O48" s="7">
        <v>537191229.53</v>
      </c>
      <c r="P48" s="7"/>
      <c r="Q48" s="59">
        <f>K48/$K$67</f>
        <v>0.5924886990600511</v>
      </c>
      <c r="R48" s="62"/>
      <c r="S48" s="51">
        <f aca="true" t="shared" si="3" ref="S48:S53">(K48-C48)/K48</f>
        <v>-0.07074597255229371</v>
      </c>
    </row>
    <row r="49" spans="1:19" ht="13.5" customHeight="1">
      <c r="A49" s="43" t="s">
        <v>38</v>
      </c>
      <c r="B49" s="41"/>
      <c r="C49" s="7">
        <v>13264601.61</v>
      </c>
      <c r="D49" s="7"/>
      <c r="E49" s="7">
        <v>52252662.39</v>
      </c>
      <c r="F49" s="7"/>
      <c r="G49" s="7">
        <v>45886689.86</v>
      </c>
      <c r="H49" s="7"/>
      <c r="I49" s="59">
        <f>C49/$C$67</f>
        <v>0.04721869352133906</v>
      </c>
      <c r="J49" s="58"/>
      <c r="K49" s="7">
        <v>13744251.45</v>
      </c>
      <c r="L49" s="7"/>
      <c r="M49" s="7">
        <v>68336835.15</v>
      </c>
      <c r="N49" s="7"/>
      <c r="O49" s="7">
        <v>64435658.87</v>
      </c>
      <c r="P49" s="7"/>
      <c r="Q49" s="59">
        <f>K49/$K$67</f>
        <v>0.04468107056582397</v>
      </c>
      <c r="R49" s="62"/>
      <c r="S49" s="51">
        <f t="shared" si="3"/>
        <v>0.03489821484603295</v>
      </c>
    </row>
    <row r="50" spans="1:19" ht="13.5" customHeight="1">
      <c r="A50" s="43" t="s">
        <v>41</v>
      </c>
      <c r="B50" s="41"/>
      <c r="C50" s="7">
        <v>5651617.81</v>
      </c>
      <c r="D50" s="7"/>
      <c r="E50" s="7">
        <v>20900612.48</v>
      </c>
      <c r="F50" s="7"/>
      <c r="G50" s="7">
        <v>20209717.2</v>
      </c>
      <c r="H50" s="7"/>
      <c r="I50" s="59">
        <f>C50/$C$67</f>
        <v>0.020118358403538324</v>
      </c>
      <c r="J50" s="58"/>
      <c r="K50" s="7">
        <v>5578435.29</v>
      </c>
      <c r="L50" s="7"/>
      <c r="M50" s="7">
        <v>53126772.94</v>
      </c>
      <c r="N50" s="7"/>
      <c r="O50" s="7">
        <v>17476480.44</v>
      </c>
      <c r="P50" s="7"/>
      <c r="Q50" s="59">
        <f>K50/$K$67</f>
        <v>0.01813488801089802</v>
      </c>
      <c r="R50" s="62"/>
      <c r="S50" s="51">
        <f t="shared" si="3"/>
        <v>-0.013118825655500174</v>
      </c>
    </row>
    <row r="51" spans="1:19" ht="13.5" customHeight="1">
      <c r="A51" s="43" t="s">
        <v>33</v>
      </c>
      <c r="B51" s="41"/>
      <c r="C51" s="7">
        <v>667122.71</v>
      </c>
      <c r="D51" s="7">
        <v>9485.48</v>
      </c>
      <c r="E51" s="7">
        <v>2653789.34</v>
      </c>
      <c r="F51" s="7"/>
      <c r="G51" s="7">
        <v>2260140</v>
      </c>
      <c r="H51" s="7"/>
      <c r="I51" s="59">
        <f>C51/$C$67</f>
        <v>0.002374791472128891</v>
      </c>
      <c r="J51" s="57"/>
      <c r="K51" s="7">
        <v>697306.37</v>
      </c>
      <c r="L51" s="7">
        <v>9485.48</v>
      </c>
      <c r="M51" s="7">
        <v>2963339.18</v>
      </c>
      <c r="N51" s="7"/>
      <c r="O51" s="7">
        <v>2550580.28</v>
      </c>
      <c r="P51" s="7"/>
      <c r="Q51" s="59">
        <f>K51/$K$67</f>
        <v>0.002266867369046028</v>
      </c>
      <c r="R51" s="62"/>
      <c r="S51" s="51">
        <f t="shared" si="3"/>
        <v>0.04328608098044484</v>
      </c>
    </row>
    <row r="52" spans="1:19" ht="13.5" customHeight="1">
      <c r="A52" s="43" t="s">
        <v>34</v>
      </c>
      <c r="B52" s="41"/>
      <c r="C52" s="8">
        <v>8526306.77</v>
      </c>
      <c r="D52" s="7"/>
      <c r="E52" s="8">
        <v>33873834.28</v>
      </c>
      <c r="F52" s="7"/>
      <c r="G52" s="8">
        <v>32345734.79</v>
      </c>
      <c r="H52" s="7"/>
      <c r="I52" s="60">
        <f>C52/$C$67</f>
        <v>0.030351538484053153</v>
      </c>
      <c r="J52" s="57"/>
      <c r="K52" s="8">
        <v>10073463.9</v>
      </c>
      <c r="L52" s="7"/>
      <c r="M52" s="8">
        <v>40510248</v>
      </c>
      <c r="N52" s="7"/>
      <c r="O52" s="8">
        <v>36515075.4</v>
      </c>
      <c r="P52" s="7"/>
      <c r="Q52" s="60">
        <f>K52/$K$67</f>
        <v>0.032747738426902866</v>
      </c>
      <c r="R52" s="62"/>
      <c r="S52" s="51">
        <f>(K52-C52)/K52</f>
        <v>0.15358740006007277</v>
      </c>
    </row>
    <row r="53" spans="1:19" ht="13.5" customHeight="1">
      <c r="A53" s="43"/>
      <c r="B53" s="41"/>
      <c r="C53" s="7">
        <f>SUM(C48:C52)</f>
        <v>223257620.86</v>
      </c>
      <c r="D53" s="7"/>
      <c r="E53" s="7">
        <f>SUM(E48:E52)</f>
        <v>688836174.1</v>
      </c>
      <c r="F53" s="7"/>
      <c r="G53" s="7">
        <f>SUM(G48:G52)</f>
        <v>601668681.45</v>
      </c>
      <c r="H53" s="7"/>
      <c r="I53" s="59">
        <f>SUM(I48:I52)</f>
        <v>0.7947417861192483</v>
      </c>
      <c r="J53" s="58"/>
      <c r="K53" s="7">
        <f>SUM(K48:K52)</f>
        <v>212347676.92999998</v>
      </c>
      <c r="L53" s="7"/>
      <c r="M53" s="7">
        <f>SUM(M48:M52)</f>
        <v>767678450.0199999</v>
      </c>
      <c r="N53" s="7"/>
      <c r="O53" s="7">
        <f>SUM(O48:O52)</f>
        <v>658169024.52</v>
      </c>
      <c r="P53" s="7"/>
      <c r="Q53" s="59">
        <f>SUM(Q48:Q52)</f>
        <v>0.6903192634327219</v>
      </c>
      <c r="R53" s="62"/>
      <c r="S53" s="85">
        <f t="shared" si="3"/>
        <v>-0.05137774091871267</v>
      </c>
    </row>
    <row r="54" spans="1:19" ht="13.5" customHeight="1" thickBot="1">
      <c r="A54" s="35"/>
      <c r="B54" s="36"/>
      <c r="C54" s="35"/>
      <c r="D54" s="10"/>
      <c r="E54" s="10"/>
      <c r="F54" s="10"/>
      <c r="G54" s="10"/>
      <c r="H54" s="10"/>
      <c r="I54" s="49"/>
      <c r="J54" s="58"/>
      <c r="K54" s="4"/>
      <c r="L54" s="4"/>
      <c r="M54" s="4"/>
      <c r="N54" s="4"/>
      <c r="O54" s="4"/>
      <c r="P54" s="4"/>
      <c r="Q54" s="56"/>
      <c r="R54" s="62"/>
      <c r="S54" s="49"/>
    </row>
    <row r="55" spans="1:19" s="4" customFormat="1" ht="34.5" customHeight="1" thickBot="1">
      <c r="A55" s="126" t="s">
        <v>31</v>
      </c>
      <c r="B55" s="127"/>
      <c r="C55" s="28">
        <f>C53</f>
        <v>223257620.86</v>
      </c>
      <c r="D55" s="28"/>
      <c r="E55" s="28">
        <f>E53</f>
        <v>688836174.1</v>
      </c>
      <c r="F55" s="28"/>
      <c r="G55" s="28">
        <f>G53</f>
        <v>601668681.45</v>
      </c>
      <c r="H55" s="28"/>
      <c r="I55" s="63">
        <f>I53</f>
        <v>0.7947417861192483</v>
      </c>
      <c r="J55" s="31"/>
      <c r="K55" s="28">
        <f>K53</f>
        <v>212347676.92999998</v>
      </c>
      <c r="L55" s="28"/>
      <c r="M55" s="28">
        <f>M53</f>
        <v>767678450.0199999</v>
      </c>
      <c r="N55" s="28"/>
      <c r="O55" s="28">
        <f>O53</f>
        <v>658169024.52</v>
      </c>
      <c r="P55" s="28"/>
      <c r="Q55" s="63">
        <f>Q53</f>
        <v>0.6903192634327219</v>
      </c>
      <c r="R55" s="31"/>
      <c r="S55" s="29">
        <f>(K55-C55)/K55</f>
        <v>-0.05137774091871267</v>
      </c>
    </row>
    <row r="56" spans="1:19" s="4" customFormat="1" ht="13.5" customHeight="1" thickBot="1">
      <c r="A56" s="43"/>
      <c r="B56" s="41"/>
      <c r="C56" s="50"/>
      <c r="D56" s="7"/>
      <c r="E56" s="7"/>
      <c r="F56" s="7"/>
      <c r="G56" s="7"/>
      <c r="H56" s="7"/>
      <c r="I56" s="51"/>
      <c r="J56" s="57"/>
      <c r="Q56" s="56"/>
      <c r="R56" s="62"/>
      <c r="S56" s="51"/>
    </row>
    <row r="57" spans="1:19" s="4" customFormat="1" ht="13.5" customHeight="1" thickBot="1">
      <c r="A57" s="78" t="s">
        <v>35</v>
      </c>
      <c r="B57" s="79"/>
      <c r="C57" s="73"/>
      <c r="D57" s="74"/>
      <c r="E57" s="74"/>
      <c r="F57" s="74"/>
      <c r="G57" s="74"/>
      <c r="H57" s="74"/>
      <c r="I57" s="75"/>
      <c r="J57" s="77"/>
      <c r="K57" s="72"/>
      <c r="L57" s="72"/>
      <c r="M57" s="72"/>
      <c r="N57" s="72"/>
      <c r="O57" s="72"/>
      <c r="P57" s="72"/>
      <c r="Q57" s="80"/>
      <c r="R57" s="77"/>
      <c r="S57" s="75"/>
    </row>
    <row r="58" spans="1:19" s="4" customFormat="1" ht="13.5" customHeight="1">
      <c r="A58" s="44"/>
      <c r="B58" s="45"/>
      <c r="C58" s="53"/>
      <c r="D58" s="11"/>
      <c r="E58" s="11"/>
      <c r="F58" s="11"/>
      <c r="G58" s="11"/>
      <c r="H58" s="11"/>
      <c r="I58" s="54"/>
      <c r="J58" s="57"/>
      <c r="K58" s="1"/>
      <c r="L58" s="1"/>
      <c r="M58" s="1"/>
      <c r="N58" s="1"/>
      <c r="O58" s="1"/>
      <c r="P58" s="1"/>
      <c r="Q58" s="61"/>
      <c r="R58" s="57"/>
      <c r="S58" s="54"/>
    </row>
    <row r="59" spans="1:19" s="4" customFormat="1" ht="13.5" customHeight="1">
      <c r="A59" s="38" t="s">
        <v>36</v>
      </c>
      <c r="B59" s="41"/>
      <c r="C59" s="50"/>
      <c r="D59" s="7"/>
      <c r="E59" s="7"/>
      <c r="F59" s="7"/>
      <c r="G59" s="7"/>
      <c r="H59" s="7"/>
      <c r="I59" s="51"/>
      <c r="J59" s="57"/>
      <c r="K59" s="1"/>
      <c r="L59" s="1"/>
      <c r="M59" s="1"/>
      <c r="N59" s="1"/>
      <c r="O59" s="1"/>
      <c r="P59" s="1"/>
      <c r="Q59" s="61"/>
      <c r="R59" s="57"/>
      <c r="S59" s="51"/>
    </row>
    <row r="60" spans="1:19" s="4" customFormat="1" ht="13.5" customHeight="1">
      <c r="A60" s="43" t="s">
        <v>19</v>
      </c>
      <c r="B60" s="41"/>
      <c r="C60" s="50">
        <v>18500</v>
      </c>
      <c r="D60" s="7"/>
      <c r="E60" s="7">
        <v>24308.82</v>
      </c>
      <c r="F60" s="7"/>
      <c r="G60" s="7">
        <v>59397.82</v>
      </c>
      <c r="H60" s="7"/>
      <c r="I60" s="59">
        <f>C60/$C$67</f>
        <v>6.585541396782084E-05</v>
      </c>
      <c r="J60" s="57"/>
      <c r="K60" s="7">
        <v>28.05</v>
      </c>
      <c r="L60" s="7"/>
      <c r="M60" s="7">
        <v>7498.92</v>
      </c>
      <c r="N60" s="7"/>
      <c r="O60" s="7">
        <v>24290</v>
      </c>
      <c r="P60" s="1"/>
      <c r="Q60" s="59">
        <f>K60/$K$67</f>
        <v>9.118750729574017E-08</v>
      </c>
      <c r="R60" s="57"/>
      <c r="S60" s="51">
        <f>(K60-C60)/K60</f>
        <v>-658.536541889483</v>
      </c>
    </row>
    <row r="61" spans="1:19" s="4" customFormat="1" ht="13.5" customHeight="1">
      <c r="A61" s="43" t="s">
        <v>33</v>
      </c>
      <c r="B61" s="41"/>
      <c r="C61" s="8">
        <v>0</v>
      </c>
      <c r="D61" s="7"/>
      <c r="E61" s="8">
        <v>0</v>
      </c>
      <c r="F61" s="7"/>
      <c r="G61" s="8">
        <v>0</v>
      </c>
      <c r="H61" s="7"/>
      <c r="I61" s="60">
        <f>C61/$C$67</f>
        <v>0</v>
      </c>
      <c r="J61" s="57"/>
      <c r="K61" s="8">
        <v>10231.2</v>
      </c>
      <c r="L61" s="7"/>
      <c r="M61" s="8">
        <v>24308.82</v>
      </c>
      <c r="N61" s="7"/>
      <c r="O61" s="8">
        <v>0</v>
      </c>
      <c r="P61" s="7"/>
      <c r="Q61" s="60">
        <f>K61/$K$67</f>
        <v>3.326052137768902E-05</v>
      </c>
      <c r="R61" s="57"/>
      <c r="S61" s="52">
        <f>(K61-C61)/K61</f>
        <v>1</v>
      </c>
    </row>
    <row r="62" spans="1:19" s="4" customFormat="1" ht="13.5" customHeight="1">
      <c r="A62" s="44"/>
      <c r="B62" s="45"/>
      <c r="C62" s="7">
        <f>SUM(C61:C61)</f>
        <v>0</v>
      </c>
      <c r="D62" s="7"/>
      <c r="E62" s="7">
        <f>SUM(E61:E61)</f>
        <v>0</v>
      </c>
      <c r="F62" s="7"/>
      <c r="G62" s="7">
        <f>SUM(G61:G61)</f>
        <v>0</v>
      </c>
      <c r="H62" s="7"/>
      <c r="I62" s="59">
        <f>SUM(I61:I61)</f>
        <v>0</v>
      </c>
      <c r="J62" s="57"/>
      <c r="K62" s="7">
        <f>SUM(K60:K61)</f>
        <v>10259.25</v>
      </c>
      <c r="L62" s="7"/>
      <c r="M62" s="7">
        <f>SUM(M60:M61)</f>
        <v>31807.739999999998</v>
      </c>
      <c r="N62" s="7"/>
      <c r="O62" s="7">
        <f>SUM(O60:O61)</f>
        <v>24290</v>
      </c>
      <c r="P62" s="7"/>
      <c r="Q62" s="59">
        <f>SUM(Q60:Q61)</f>
        <v>3.3351708884984756E-05</v>
      </c>
      <c r="R62" s="57"/>
      <c r="S62" s="85">
        <f>(K62-C62)/K62</f>
        <v>1</v>
      </c>
    </row>
    <row r="63" spans="1:19" s="1" customFormat="1" ht="13.5" customHeight="1" thickBot="1">
      <c r="A63" s="43"/>
      <c r="B63" s="45"/>
      <c r="C63" s="53"/>
      <c r="D63" s="11"/>
      <c r="E63" s="11"/>
      <c r="F63" s="11"/>
      <c r="G63" s="11"/>
      <c r="H63" s="11"/>
      <c r="I63" s="54"/>
      <c r="J63" s="57"/>
      <c r="Q63" s="61"/>
      <c r="R63" s="57"/>
      <c r="S63" s="54"/>
    </row>
    <row r="64" spans="1:19" ht="13.5" customHeight="1" thickBot="1">
      <c r="A64" s="25" t="s">
        <v>37</v>
      </c>
      <c r="B64" s="26"/>
      <c r="C64" s="27">
        <f>C62</f>
        <v>0</v>
      </c>
      <c r="D64" s="64"/>
      <c r="E64" s="28">
        <f>E62</f>
        <v>0</v>
      </c>
      <c r="F64" s="28"/>
      <c r="G64" s="28">
        <f>G62</f>
        <v>0</v>
      </c>
      <c r="H64" s="64"/>
      <c r="I64" s="63">
        <f>I62</f>
        <v>0</v>
      </c>
      <c r="J64" s="65"/>
      <c r="K64" s="28">
        <f>K62</f>
        <v>10259.25</v>
      </c>
      <c r="L64" s="64"/>
      <c r="M64" s="28">
        <f>M62</f>
        <v>31807.739999999998</v>
      </c>
      <c r="N64" s="28"/>
      <c r="O64" s="28">
        <f>O62</f>
        <v>24290</v>
      </c>
      <c r="P64" s="64"/>
      <c r="Q64" s="63">
        <f>Q62</f>
        <v>3.3351708884984756E-05</v>
      </c>
      <c r="R64" s="31"/>
      <c r="S64" s="29">
        <f>(K64-C64)/K64</f>
        <v>1</v>
      </c>
    </row>
    <row r="65" spans="1:19" s="4" customFormat="1" ht="13.5" customHeight="1">
      <c r="A65" s="42"/>
      <c r="B65" s="41"/>
      <c r="C65" s="50"/>
      <c r="D65" s="7"/>
      <c r="E65" s="7"/>
      <c r="F65" s="7"/>
      <c r="G65" s="7"/>
      <c r="H65" s="7"/>
      <c r="I65" s="51"/>
      <c r="J65" s="58"/>
      <c r="Q65" s="56"/>
      <c r="R65" s="62"/>
      <c r="S65" s="51"/>
    </row>
    <row r="66" spans="1:19" ht="13.5" customHeight="1" thickBot="1">
      <c r="A66" s="42"/>
      <c r="B66" s="41"/>
      <c r="C66" s="50"/>
      <c r="D66" s="7"/>
      <c r="E66" s="7"/>
      <c r="F66" s="7"/>
      <c r="G66" s="7"/>
      <c r="H66" s="7"/>
      <c r="I66" s="51"/>
      <c r="J66" s="58"/>
      <c r="K66" s="4"/>
      <c r="L66" s="4"/>
      <c r="M66" s="4"/>
      <c r="N66" s="4"/>
      <c r="O66" s="4"/>
      <c r="P66" s="4"/>
      <c r="Q66" s="56"/>
      <c r="R66" s="62"/>
      <c r="S66" s="51"/>
    </row>
    <row r="67" spans="1:19" s="15" customFormat="1" ht="20.25" thickBot="1">
      <c r="A67" s="32" t="s">
        <v>17</v>
      </c>
      <c r="B67" s="33"/>
      <c r="C67" s="66">
        <f>C43+C55+C64</f>
        <v>280918437.61</v>
      </c>
      <c r="D67" s="67"/>
      <c r="E67" s="67">
        <f>E43+E55+E64</f>
        <v>1674339843.1</v>
      </c>
      <c r="F67" s="67"/>
      <c r="G67" s="67">
        <f>G43+G55+G64</f>
        <v>1553183127.25</v>
      </c>
      <c r="H67" s="67"/>
      <c r="I67" s="68">
        <f>I43+I55+I64</f>
        <v>1</v>
      </c>
      <c r="J67" s="69"/>
      <c r="K67" s="67">
        <f>K43+K55+K64</f>
        <v>307607926.03999996</v>
      </c>
      <c r="L67" s="67"/>
      <c r="M67" s="67">
        <f>M43+M55+M64</f>
        <v>1894378660.39</v>
      </c>
      <c r="N67" s="67"/>
      <c r="O67" s="67">
        <f>O43+O55+O64</f>
        <v>1676542409.52</v>
      </c>
      <c r="P67" s="67"/>
      <c r="Q67" s="68">
        <f>Q43+Q55+Q64</f>
        <v>1</v>
      </c>
      <c r="R67" s="31"/>
      <c r="S67" s="68">
        <f>(K67-C67)/K67</f>
        <v>0.08676463176221723</v>
      </c>
    </row>
    <row r="68" spans="1:10" s="15" customFormat="1" ht="13.5" customHeight="1">
      <c r="A68" s="9"/>
      <c r="B68" s="14"/>
      <c r="C68" s="11"/>
      <c r="D68" s="11"/>
      <c r="E68" s="11"/>
      <c r="F68" s="11"/>
      <c r="G68" s="11"/>
      <c r="H68" s="11"/>
      <c r="I68" s="12"/>
      <c r="J68" s="6"/>
    </row>
    <row r="69" spans="1:10" s="15" customFormat="1" ht="13.5" customHeight="1">
      <c r="A69" s="9"/>
      <c r="B69" s="14"/>
      <c r="C69" s="11"/>
      <c r="D69" s="11"/>
      <c r="E69" s="11"/>
      <c r="F69" s="11"/>
      <c r="G69" s="11"/>
      <c r="H69" s="11"/>
      <c r="I69" s="12"/>
      <c r="J69" s="6"/>
    </row>
    <row r="70" spans="1:10" ht="13.5" customHeight="1">
      <c r="A70" s="2"/>
      <c r="B70" s="2"/>
      <c r="C70" s="2"/>
      <c r="D70" s="2"/>
      <c r="E70" s="2"/>
      <c r="F70" s="2"/>
      <c r="G70" s="2"/>
      <c r="H70" s="2"/>
      <c r="I70" s="5"/>
      <c r="J70" s="13"/>
    </row>
    <row r="71" spans="1:10" ht="13.5" customHeight="1">
      <c r="A71" s="16"/>
      <c r="B71" s="16"/>
      <c r="C71" s="17"/>
      <c r="D71" s="17"/>
      <c r="E71" s="17"/>
      <c r="F71" s="17"/>
      <c r="G71" s="18"/>
      <c r="H71" s="18"/>
      <c r="I71" s="19"/>
      <c r="J71" s="6"/>
    </row>
    <row r="72" spans="1:10" ht="13.5" customHeight="1">
      <c r="A72" s="16"/>
      <c r="B72" s="16"/>
      <c r="C72" s="17"/>
      <c r="D72" s="17"/>
      <c r="E72" s="17"/>
      <c r="F72" s="17"/>
      <c r="G72" s="18"/>
      <c r="H72" s="18"/>
      <c r="I72" s="19"/>
      <c r="J72" s="6"/>
    </row>
    <row r="73" spans="1:10" ht="13.5" customHeight="1">
      <c r="A73" s="16"/>
      <c r="B73" s="16"/>
      <c r="C73" s="17"/>
      <c r="D73" s="17"/>
      <c r="E73" s="17"/>
      <c r="F73" s="17"/>
      <c r="G73" s="18"/>
      <c r="H73" s="18"/>
      <c r="I73" s="19"/>
      <c r="J73" s="1"/>
    </row>
    <row r="74" spans="1:10" ht="13.5" customHeight="1">
      <c r="A74" s="20"/>
      <c r="B74" s="21"/>
      <c r="C74" s="22"/>
      <c r="D74" s="22"/>
      <c r="G74" s="20"/>
      <c r="H74" s="20"/>
      <c r="I74" s="23"/>
      <c r="J74" s="1"/>
    </row>
    <row r="75" spans="1:10" ht="13.5" customHeight="1">
      <c r="A75" s="20"/>
      <c r="B75" s="21"/>
      <c r="C75" s="22"/>
      <c r="D75" s="22"/>
      <c r="G75" s="20"/>
      <c r="H75" s="20"/>
      <c r="I75" s="23"/>
      <c r="J75" s="1"/>
    </row>
    <row r="76" spans="3:10" ht="13.5" customHeight="1">
      <c r="C76" s="22"/>
      <c r="D76" s="22"/>
      <c r="J76" s="1"/>
    </row>
    <row r="77" ht="13.5" customHeight="1">
      <c r="J77" s="1"/>
    </row>
    <row r="78" spans="3:10" ht="13.5" customHeight="1">
      <c r="C78" s="22"/>
      <c r="D78" s="22"/>
      <c r="J78" s="1"/>
    </row>
    <row r="79" ht="13.5" customHeight="1">
      <c r="J79" s="1"/>
    </row>
    <row r="80" ht="13.5" customHeight="1">
      <c r="J80" s="1"/>
    </row>
    <row r="81" ht="13.5" customHeight="1">
      <c r="J81" s="1"/>
    </row>
    <row r="82" ht="13.5" customHeight="1">
      <c r="J82" s="1"/>
    </row>
    <row r="83" ht="13.5" customHeight="1">
      <c r="J83" s="1"/>
    </row>
    <row r="84" ht="13.5" customHeight="1">
      <c r="J84" s="1"/>
    </row>
    <row r="85" spans="2:10" ht="13.5" customHeight="1">
      <c r="B85" s="21"/>
      <c r="J85" s="1"/>
    </row>
    <row r="86" spans="2:10" ht="13.5" customHeight="1">
      <c r="B86" s="21"/>
      <c r="J86" s="1"/>
    </row>
    <row r="87" ht="13.5" customHeight="1">
      <c r="J87" s="1"/>
    </row>
    <row r="88" ht="13.5" customHeight="1">
      <c r="J88" s="1"/>
    </row>
    <row r="89" ht="13.5" customHeight="1">
      <c r="J89" s="1"/>
    </row>
    <row r="90" ht="13.5" customHeight="1">
      <c r="J90" s="1"/>
    </row>
    <row r="91" ht="13.5" customHeight="1">
      <c r="J91" s="1"/>
    </row>
    <row r="92" ht="13.5" customHeight="1">
      <c r="J92" s="1"/>
    </row>
    <row r="93" ht="13.5" customHeight="1">
      <c r="J93" s="1"/>
    </row>
    <row r="94" ht="13.5" customHeight="1">
      <c r="J94" s="1"/>
    </row>
    <row r="95" ht="13.5" customHeight="1">
      <c r="J95" s="1"/>
    </row>
    <row r="96" ht="13.5" customHeight="1">
      <c r="J96" s="1"/>
    </row>
    <row r="97" ht="13.5" customHeight="1">
      <c r="J97" s="1"/>
    </row>
    <row r="98" ht="13.5" customHeight="1">
      <c r="J98" s="1"/>
    </row>
    <row r="99" ht="13.5" customHeight="1">
      <c r="J99" s="1"/>
    </row>
  </sheetData>
  <sheetProtection/>
  <mergeCells count="6">
    <mergeCell ref="A55:B55"/>
    <mergeCell ref="C8:I8"/>
    <mergeCell ref="K8:Q8"/>
    <mergeCell ref="C4:S4"/>
    <mergeCell ref="C5:S5"/>
    <mergeCell ref="C6:S6"/>
  </mergeCells>
  <printOptions horizontalCentered="1"/>
  <pageMargins left="0" right="0" top="0" bottom="0" header="0" footer="0"/>
  <pageSetup fitToHeight="1" fitToWidth="1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esauctor</dc:creator>
  <cp:keywords/>
  <dc:description/>
  <cp:lastModifiedBy>Hermilo Oviedo Rodriguez</cp:lastModifiedBy>
  <cp:lastPrinted>2023-05-30T18:29:31Z</cp:lastPrinted>
  <dcterms:created xsi:type="dcterms:W3CDTF">2009-02-19T19:53:26Z</dcterms:created>
  <dcterms:modified xsi:type="dcterms:W3CDTF">2023-05-30T18:29:38Z</dcterms:modified>
  <cp:category/>
  <cp:version/>
  <cp:contentType/>
  <cp:contentStatus/>
</cp:coreProperties>
</file>