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885" windowWidth="11355" windowHeight="6405" tabRatio="690" activeTab="0"/>
  </bookViews>
  <sheets>
    <sheet name="Multas Transito y Otras" sheetId="1" r:id="rId1"/>
  </sheets>
  <definedNames>
    <definedName name="_xlnm.Print_Area" localSheetId="0">'Multas Transito y Otras'!$A$1:$L$112</definedName>
  </definedNames>
  <calcPr fullCalcOnLoad="1"/>
</workbook>
</file>

<file path=xl/sharedStrings.xml><?xml version="1.0" encoding="utf-8"?>
<sst xmlns="http://schemas.openxmlformats.org/spreadsheetml/2006/main" count="169" uniqueCount="159">
  <si>
    <t>SERV. INTEL. EN OUTSORCING, S.C.</t>
  </si>
  <si>
    <t>EJERCICIO 2009</t>
  </si>
  <si>
    <t>329-2008</t>
  </si>
  <si>
    <t>GUERRERO BURELO HECTOR</t>
  </si>
  <si>
    <t>421-2009</t>
  </si>
  <si>
    <t>MENDOZA PEREZ GILBERTO</t>
  </si>
  <si>
    <t>276-2009</t>
  </si>
  <si>
    <t>10-Dic.-09</t>
  </si>
  <si>
    <t>WISE GOMEZ ERIKA</t>
  </si>
  <si>
    <t>146/2009</t>
  </si>
  <si>
    <t>401-2006</t>
  </si>
  <si>
    <t>833-2007</t>
  </si>
  <si>
    <t>MONTEMAYOR CANTU GUILLERMO</t>
  </si>
  <si>
    <t>048-2007</t>
  </si>
  <si>
    <t>IMPORTE</t>
  </si>
  <si>
    <t>FECHA DE ACUERDO O/DEVOLUCION</t>
  </si>
  <si>
    <t>CHAVEZ RUIZ BREEN JAIME GERARDO</t>
  </si>
  <si>
    <t>108-2006</t>
  </si>
  <si>
    <t>MAGUEY RODRIGUEZ JOSÉ EUGENIO</t>
  </si>
  <si>
    <t>057-2006</t>
  </si>
  <si>
    <t>MENDOZA PEREZ LUIS ARMANDO</t>
  </si>
  <si>
    <t>331-2006</t>
  </si>
  <si>
    <t>405-2006</t>
  </si>
  <si>
    <t>RODRÍGUEZ GARZA ALEJANDRA</t>
  </si>
  <si>
    <t>889-2006</t>
  </si>
  <si>
    <t>VALENZUELA VIELLEDENT JUAN CARLOS</t>
  </si>
  <si>
    <t>99-2006</t>
  </si>
  <si>
    <t>EJERCICIO 2008</t>
  </si>
  <si>
    <t>RAMIREZ ALVAREZ MA. DE JESUS</t>
  </si>
  <si>
    <t>316-2007</t>
  </si>
  <si>
    <t>EJERCICIO 2007</t>
  </si>
  <si>
    <t>935/2008</t>
  </si>
  <si>
    <t>JAIME GONZALEZ JORGE</t>
  </si>
  <si>
    <t>1218/2008</t>
  </si>
  <si>
    <t>MARTINEZ GARZA GRACIELA</t>
  </si>
  <si>
    <t>QUEZADA GONZALEZ EDUARDO</t>
  </si>
  <si>
    <t>1202/2008</t>
  </si>
  <si>
    <t>NEUMANN MOGUEL DIETER</t>
  </si>
  <si>
    <t>SADA ROBLES PATRICIO FRANCISCO</t>
  </si>
  <si>
    <t>524-2008</t>
  </si>
  <si>
    <t>TREVIÑO CERDA SILVIA ANGELICA</t>
  </si>
  <si>
    <t>236/08</t>
  </si>
  <si>
    <t>GONZALEZ BARRIOS NANCY</t>
  </si>
  <si>
    <t>1305/2008</t>
  </si>
  <si>
    <t>G.E.</t>
  </si>
  <si>
    <t>SANCION</t>
  </si>
  <si>
    <t>NULIDAD</t>
  </si>
  <si>
    <t>GARZA GARZA JOEL ALBERTO</t>
  </si>
  <si>
    <t>1229/2008</t>
  </si>
  <si>
    <t>TORRES CORTES ADRIAN HAZAEL</t>
  </si>
  <si>
    <t>746/2007</t>
  </si>
  <si>
    <t>GARZA LOZANO CARLOS MAURICIO</t>
  </si>
  <si>
    <t>292/2009</t>
  </si>
  <si>
    <t>EJERCICIO 2010</t>
  </si>
  <si>
    <t>GONZALEZ GAYTAN MELISSA C.</t>
  </si>
  <si>
    <t>378/2008</t>
  </si>
  <si>
    <t>JAIME GONZALEZ JAVIER</t>
  </si>
  <si>
    <t>150/2010</t>
  </si>
  <si>
    <t>TOTAL</t>
  </si>
  <si>
    <t>AMPARO</t>
  </si>
  <si>
    <t>NOMBRE</t>
  </si>
  <si>
    <t>ACTUALIZACION</t>
  </si>
  <si>
    <t>INTERESES</t>
  </si>
  <si>
    <t>RECARGOS</t>
  </si>
  <si>
    <t>AÑO</t>
  </si>
  <si>
    <t>GARZA JIMENEZ ERIKA DANIELA</t>
  </si>
  <si>
    <t>164/2009</t>
  </si>
  <si>
    <t>MALDONADO MARTINEZ JUAN A.</t>
  </si>
  <si>
    <t>239-2008</t>
  </si>
  <si>
    <t>1177/2008</t>
  </si>
  <si>
    <t>EJERCICIO 2011</t>
  </si>
  <si>
    <t>DE LA CRUZ ALARCON BEATRIZ</t>
  </si>
  <si>
    <t>LICONA VAZQUEZ RENEE CH.</t>
  </si>
  <si>
    <t>39.15|</t>
  </si>
  <si>
    <t>GARZA NAVARRO ANDREA</t>
  </si>
  <si>
    <t>896-2009</t>
  </si>
  <si>
    <t>1014-2009</t>
  </si>
  <si>
    <t>302-2009</t>
  </si>
  <si>
    <t>CERDA GONZALEZ JESUS ALBERTO</t>
  </si>
  <si>
    <t>215-2010</t>
  </si>
  <si>
    <t>OMITIDO EN CUMPLIMIENTO A SUSPENSIÓN DEFINITIVA OTORGADA DENTRO DEL JUICIO DE AMPARO 663/2011</t>
  </si>
  <si>
    <t>EJERCICIO 2012</t>
  </si>
  <si>
    <t>HERNANDEZ MONRREAL JUAN G.</t>
  </si>
  <si>
    <t>049-2011</t>
  </si>
  <si>
    <t>GUTIERREZ MUGUERZA CESAR MANUEL / DERECHOS POR AUTORIZACION DE PROYECTO EJECUTIVO</t>
  </si>
  <si>
    <t>110-2012</t>
  </si>
  <si>
    <t>DUMONT MATTHEWS NORRIS/MULTA EBRIEDAD Y DAÑOS AL MUNICIPIO</t>
  </si>
  <si>
    <t>824-2011</t>
  </si>
  <si>
    <t>EJERCICIO 2013</t>
  </si>
  <si>
    <t>ALFONSO CH. MARTÍNEZ PABELLO/ DEV. ARRASTRE DE VEHICULO</t>
  </si>
  <si>
    <t>462-2012</t>
  </si>
  <si>
    <t>HOTEL HABITA, S.A. DE C.V./DEV. MULTA ORD. E INSP. EXP. 14/2010</t>
  </si>
  <si>
    <t>477-2010</t>
  </si>
  <si>
    <t>SAIDA NASSAR PEÑA /DEV. MULTA SEC. DES. SUSTENTABLE. EXP. SECU-DJ-017/2010</t>
  </si>
  <si>
    <t>788-2010</t>
  </si>
  <si>
    <t>237/2008</t>
  </si>
  <si>
    <t>TRANSNATIONAL LEGAL ASSOCIATES, S.C. (MULTA TRANSITO, BOLETA # 0682010)</t>
  </si>
  <si>
    <t>818-2011</t>
  </si>
  <si>
    <t>324-2012</t>
  </si>
  <si>
    <t>CASTILLO SAUCEDA JORGE CASTILLO/DEV. MULTA TRANSITO, BOLETA 0692597</t>
  </si>
  <si>
    <t>MRP MONTERREY, S. DE R.L. DE C.V./DEV. PAGO DE DERECHOS POR REVALIADACION DE ANUENCIA MPAL. Y REC. DE DESECHOS IND. Y COMERCIALES</t>
  </si>
  <si>
    <t>547-2011</t>
  </si>
  <si>
    <t>053-2012</t>
  </si>
  <si>
    <t>CAVAZOS DE MORENO YOLANDA M.</t>
  </si>
  <si>
    <t>1120-2012</t>
  </si>
  <si>
    <t>MALDONADO DEL REAL MIGUEL (MULTA SECRETARIA CONTROL URBANO)</t>
  </si>
  <si>
    <t>1038-2009</t>
  </si>
  <si>
    <t>EJERCICIO 2014</t>
  </si>
  <si>
    <t>ABOGADOS 900, S.C.</t>
  </si>
  <si>
    <t>306-2013</t>
  </si>
  <si>
    <t>TORRES GONZALEZ LUIS FRANCISCO (MULTA DE TRANSITO)</t>
  </si>
  <si>
    <t>173-2012</t>
  </si>
  <si>
    <t>RICO GAVICA JORGE JUAN (MULTA DE TRANSITO)</t>
  </si>
  <si>
    <t>1899-2013</t>
  </si>
  <si>
    <t>RENDON ELIZONDO MARIA DEL CARMEN (MULTA SECRETARIA CONTROL URBANO EXP. SECU-OI-DP-CO-DJ-031/2012)</t>
  </si>
  <si>
    <t>687/2012</t>
  </si>
  <si>
    <t>EJERCICIO 2015</t>
  </si>
  <si>
    <t>FARMACIAS DE SIMILARES, S.A DE C.V. EXP. ADM, SSP/CIV/PA-006/13</t>
  </si>
  <si>
    <t>194/2014</t>
  </si>
  <si>
    <t>VELEZ GUTIERREZ VERONICA (MULTA SECRETARIA DESARROLLO SUTENTABLE- EXP. SEDS-DJ-074/2013-EXP. CAT-05-118-007)</t>
  </si>
  <si>
    <t>714/2013</t>
  </si>
  <si>
    <t>RELACIÓN DE CIUDADANOS QUE HAN INTERPUESTO JUICIO DE LO CONTENCIOSO ADMINISTRATIVO O  AMPARO EN CONTRA DEL PAGO DE MULTAS IMPUESTAS POR INFRACCION A LOS REGLAMENTOS DEL MUNICIPIO; U OTROS CONCEPTOS, CUYA SENTENCIA FUE RESUELTA A SU FAVOR Y POR CONSECUENCIA PROCEDIO ALGUNA DEVOLUCION DE LAS CANTIDADES PAGADAS</t>
  </si>
  <si>
    <t>SANCHEZ CHAVEZ DIEGO RODRIGO, MULTA TRANSITO BOLETA 787038</t>
  </si>
  <si>
    <t>685/2014</t>
  </si>
  <si>
    <t>965/2012</t>
  </si>
  <si>
    <t>EJERCICIO 2016</t>
  </si>
  <si>
    <t>ZERTUCHE ALMAGUER FRANCISCO JAVIER, MULTAS PARQUIMETROS</t>
  </si>
  <si>
    <t>262/2015</t>
  </si>
  <si>
    <t>GARZA LOZANO MARTHA VALERIA, MULTA POR CONDUCCIR EN EDO. DE EBRIEDAD, EXAMENES MEDICOS Y SERVICIO DE GRUA</t>
  </si>
  <si>
    <t xml:space="preserve">GARZA GARZA NORA SELENE </t>
  </si>
  <si>
    <t>027/2016</t>
  </si>
  <si>
    <t>CASANOVA GONZALEZ MAURICIO ALEJANDRO</t>
  </si>
  <si>
    <t>EJERCICIO 2017</t>
  </si>
  <si>
    <t>AHUED MENDOZA FELIPE -MULTA POR CONDUCIR EN EDO. DE EBRIEDAD-</t>
  </si>
  <si>
    <t>017/2015</t>
  </si>
  <si>
    <t>GONZALEZ GONZALEZ JOSE CONCEPCION APORTACION A VIALIDAD EXP. CAT. 13-225-024</t>
  </si>
  <si>
    <t>826/2015</t>
  </si>
  <si>
    <t>RODRIGUEZ SANCHEZ JUAN-MULTA POR INFRACCION AL REGLAMENTO DE TRANSITO MUNICIPAL-BOLETA DE INFRACCION 841906</t>
  </si>
  <si>
    <t>239/2016</t>
  </si>
  <si>
    <t>436/2016</t>
  </si>
  <si>
    <t>ROMAN QUIROGA CARLOS JULIO-MODERNIZACION CATASTRAL-EXPEDIENTE CATATSRAL 08-042-019</t>
  </si>
  <si>
    <t>718/2014</t>
  </si>
  <si>
    <t>EJERCICIO 2018</t>
  </si>
  <si>
    <t>ARVATO DE MEXICO, S.A. DE C.V.</t>
  </si>
  <si>
    <t xml:space="preserve">RAMIREZ HINIJOSA CARLA CAROLINA, MULTA POR INFRACCIÓN AL REGLAMENTO DE VIALIDAD Y TRANSITO MUNICIPAL </t>
  </si>
  <si>
    <t>LICONA VAZQUEZ RENEE CHRISTIAN-MULTA POR INFRACCIÓN AL REGLAMENTO DE VIALIDAD Y TRANSITO MUNICIPAL-BOLETA DE INFRACCIÓN 805401</t>
  </si>
  <si>
    <t>1672/2016</t>
  </si>
  <si>
    <t>361/2014</t>
  </si>
  <si>
    <t>RIVERO LINDA VISTA, S.A. DE C.V., APORTACION A LA VIALIDAD EXP. CAT. 01-133-015</t>
  </si>
  <si>
    <t>738/2015</t>
  </si>
  <si>
    <t>173/2012</t>
  </si>
  <si>
    <t>TORRES GONZALEZ LUIS FRANCISCO MULTA POR INFRACCIÓN AL REGLAMENTO DE TRANSITO MUNICIPAL BOLETA DE INFRACCION 680398</t>
  </si>
  <si>
    <t xml:space="preserve">SALAZAR CANTU JOSE ADOLFO-MULTA POR CONDUCIR EN ESTADO DE EBRIEDAD, EXAMENES MEDICOS Y MULTA DE TRANSITO SGGNL. </t>
  </si>
  <si>
    <t>163/2016</t>
  </si>
  <si>
    <t>FLORES SANCHEZ RODRIGO- MULTAS TRANSITO SPGGNL</t>
  </si>
  <si>
    <t>1562/2016</t>
  </si>
  <si>
    <t>BANCO INVEX, S.A. FIDUCIARIA</t>
  </si>
  <si>
    <t>373/2015</t>
  </si>
  <si>
    <t>CORTE AL 31 DE DICIEMBRE DEL 2018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</si>
</sst>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0.0"/>
    <numFmt numFmtId="180" formatCode="mmm\-yyyy"/>
    <numFmt numFmtId="181" formatCode="_-* #,##0_-;\-* #,##0_-;_-* &quot;-&quot;??_-;_-@_-"/>
    <numFmt numFmtId="182" formatCode="[$-80A]dddd\,\ dd&quot; de &quot;mmmm&quot; de &quot;yyyy"/>
    <numFmt numFmtId="183" formatCode="[$-80A]d&quot; de &quot;mmmm&quot; de &quot;yyyy;@"/>
    <numFmt numFmtId="184" formatCode="dd/mm/yyyy;@"/>
    <numFmt numFmtId="185" formatCode="_-* #,##0.0_-;\-* #,##0.0_-;_-* &quot;-&quot;??_-;_-@_-"/>
    <numFmt numFmtId="186" formatCode="_-* #,##0.000_-;\-* #,##0.000_-;_-* &quot;-&quot;??_-;_-@_-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5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3" fontId="5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3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43" fontId="0" fillId="0" borderId="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3" fontId="4" fillId="33" borderId="12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3" fontId="11" fillId="33" borderId="12" xfId="0" applyNumberFormat="1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43" fontId="5" fillId="0" borderId="14" xfId="0" applyNumberFormat="1" applyFont="1" applyBorder="1" applyAlignment="1">
      <alignment horizontal="right" vertical="center" wrapText="1"/>
    </xf>
    <xf numFmtId="43" fontId="5" fillId="0" borderId="14" xfId="0" applyNumberFormat="1" applyFont="1" applyFill="1" applyBorder="1" applyAlignment="1">
      <alignment horizontal="right" vertical="center" wrapText="1"/>
    </xf>
    <xf numFmtId="43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15" fontId="0" fillId="0" borderId="14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43" fontId="5" fillId="0" borderId="15" xfId="0" applyNumberFormat="1" applyFont="1" applyFill="1" applyBorder="1" applyAlignment="1">
      <alignment horizontal="right" vertical="center" wrapText="1"/>
    </xf>
    <xf numFmtId="43" fontId="0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/>
    </xf>
    <xf numFmtId="15" fontId="0" fillId="0" borderId="15" xfId="0" applyNumberFormat="1" applyFont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43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15" fontId="0" fillId="0" borderId="15" xfId="0" applyNumberFormat="1" applyFont="1" applyFill="1" applyBorder="1" applyAlignment="1">
      <alignment/>
    </xf>
    <xf numFmtId="43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/>
    </xf>
    <xf numFmtId="15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 vertical="center" wrapText="1"/>
    </xf>
    <xf numFmtId="43" fontId="5" fillId="0" borderId="15" xfId="0" applyNumberFormat="1" applyFont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15" fontId="0" fillId="0" borderId="15" xfId="0" applyNumberFormat="1" applyFont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43" fontId="5" fillId="33" borderId="19" xfId="0" applyNumberFormat="1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center"/>
    </xf>
    <xf numFmtId="15" fontId="0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/>
    </xf>
    <xf numFmtId="43" fontId="5" fillId="33" borderId="22" xfId="0" applyNumberFormat="1" applyFont="1" applyFill="1" applyBorder="1" applyAlignment="1">
      <alignment horizontal="right" vertical="center" wrapText="1"/>
    </xf>
    <xf numFmtId="43" fontId="0" fillId="33" borderId="22" xfId="0" applyNumberFormat="1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/>
    </xf>
    <xf numFmtId="15" fontId="0" fillId="33" borderId="23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4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8" fillId="33" borderId="24" xfId="0" applyFont="1" applyFill="1" applyBorder="1" applyAlignment="1">
      <alignment vertical="center" wrapText="1"/>
    </xf>
    <xf numFmtId="43" fontId="0" fillId="33" borderId="0" xfId="0" applyNumberFormat="1" applyFont="1" applyFill="1" applyBorder="1" applyAlignment="1">
      <alignment horizontal="right" vertical="center" wrapText="1"/>
    </xf>
    <xf numFmtId="15" fontId="0" fillId="33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vertical="center"/>
    </xf>
    <xf numFmtId="43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5" fontId="0" fillId="0" borderId="14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33" borderId="12" xfId="49" applyFont="1" applyFill="1" applyBorder="1" applyAlignment="1">
      <alignment/>
    </xf>
    <xf numFmtId="43" fontId="11" fillId="33" borderId="12" xfId="49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8" fillId="34" borderId="26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vertical="center"/>
    </xf>
    <xf numFmtId="43" fontId="5" fillId="34" borderId="27" xfId="0" applyNumberFormat="1" applyFont="1" applyFill="1" applyBorder="1" applyAlignment="1">
      <alignment horizontal="right" vertical="center" wrapText="1"/>
    </xf>
    <xf numFmtId="43" fontId="0" fillId="34" borderId="27" xfId="0" applyNumberFormat="1" applyFont="1" applyFill="1" applyBorder="1" applyAlignment="1">
      <alignment horizontal="right" vertical="center" wrapText="1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vertical="center"/>
    </xf>
    <xf numFmtId="43" fontId="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43" fontId="0" fillId="34" borderId="27" xfId="0" applyNumberFormat="1" applyFont="1" applyFill="1" applyBorder="1" applyAlignment="1">
      <alignment horizontal="right" vertical="center" wrapText="1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3" fontId="5" fillId="0" borderId="10" xfId="0" applyNumberFormat="1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43" fontId="0" fillId="0" borderId="0" xfId="49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3" fontId="5" fillId="33" borderId="22" xfId="0" applyNumberFormat="1" applyFont="1" applyFill="1" applyBorder="1" applyAlignment="1">
      <alignment horizontal="center" vertical="center" wrapText="1"/>
    </xf>
    <xf numFmtId="43" fontId="5" fillId="33" borderId="0" xfId="0" applyNumberFormat="1" applyFont="1" applyFill="1" applyBorder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13" fontId="5" fillId="0" borderId="10" xfId="0" applyNumberFormat="1" applyFont="1" applyFill="1" applyBorder="1" applyAlignment="1">
      <alignment horizontal="center" vertical="center" wrapText="1"/>
    </xf>
    <xf numFmtId="13" fontId="5" fillId="34" borderId="27" xfId="0" applyNumberFormat="1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/>
    </xf>
    <xf numFmtId="43" fontId="5" fillId="34" borderId="27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13" fontId="5" fillId="0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12" fillId="34" borderId="26" xfId="0" applyFont="1" applyFill="1" applyBorder="1" applyAlignment="1">
      <alignment vertical="center" wrapText="1"/>
    </xf>
    <xf numFmtId="43" fontId="5" fillId="34" borderId="27" xfId="0" applyNumberFormat="1" applyFont="1" applyFill="1" applyBorder="1" applyAlignment="1">
      <alignment vertical="center" wrapText="1"/>
    </xf>
    <xf numFmtId="43" fontId="0" fillId="34" borderId="27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horizontal="center" vertical="center"/>
    </xf>
    <xf numFmtId="186" fontId="11" fillId="33" borderId="12" xfId="49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43" fontId="5" fillId="35" borderId="10" xfId="0" applyNumberFormat="1" applyFont="1" applyFill="1" applyBorder="1" applyAlignment="1">
      <alignment horizontal="right" vertical="center" wrapText="1"/>
    </xf>
    <xf numFmtId="15" fontId="0" fillId="35" borderId="10" xfId="0" applyNumberFormat="1" applyFont="1" applyFill="1" applyBorder="1" applyAlignment="1">
      <alignment/>
    </xf>
    <xf numFmtId="43" fontId="5" fillId="35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right"/>
    </xf>
    <xf numFmtId="15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5" fontId="0" fillId="0" borderId="10" xfId="49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88">
      <selection activeCell="I112" sqref="I112"/>
    </sheetView>
  </sheetViews>
  <sheetFormatPr defaultColWidth="12" defaultRowHeight="11.25"/>
  <cols>
    <col min="1" max="1" width="42.66015625" style="2" customWidth="1"/>
    <col min="2" max="2" width="6.16015625" style="2" customWidth="1"/>
    <col min="3" max="3" width="17.83203125" style="2" customWidth="1"/>
    <col min="4" max="4" width="15.66015625" style="2" customWidth="1"/>
    <col min="5" max="5" width="16.66015625" style="2" customWidth="1"/>
    <col min="6" max="6" width="12.16015625" style="2" customWidth="1"/>
    <col min="7" max="7" width="10.16015625" style="2" customWidth="1"/>
    <col min="8" max="8" width="11" style="2" customWidth="1"/>
    <col min="9" max="9" width="18.5" style="2" customWidth="1"/>
    <col min="10" max="10" width="10.66015625" style="2" customWidth="1"/>
    <col min="11" max="11" width="9.83203125" style="6" customWidth="1"/>
    <col min="12" max="12" width="14.66015625" style="2" customWidth="1"/>
  </cols>
  <sheetData>
    <row r="1" ht="12.75">
      <c r="A1" s="3" t="s">
        <v>158</v>
      </c>
    </row>
    <row r="2" spans="1:12" ht="30.75" customHeight="1">
      <c r="A2" s="171" t="s">
        <v>121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1:12" ht="36">
      <c r="A3" s="75" t="s">
        <v>60</v>
      </c>
      <c r="B3" s="4" t="s">
        <v>64</v>
      </c>
      <c r="C3" s="5" t="s">
        <v>14</v>
      </c>
      <c r="D3" s="5" t="s">
        <v>61</v>
      </c>
      <c r="E3" s="5" t="s">
        <v>62</v>
      </c>
      <c r="F3" s="5" t="s">
        <v>63</v>
      </c>
      <c r="G3" s="5" t="s">
        <v>44</v>
      </c>
      <c r="H3" s="5" t="s">
        <v>45</v>
      </c>
      <c r="I3" s="5" t="s">
        <v>58</v>
      </c>
      <c r="J3" s="4" t="s">
        <v>59</v>
      </c>
      <c r="K3" s="4" t="s">
        <v>46</v>
      </c>
      <c r="L3" s="76" t="s">
        <v>15</v>
      </c>
    </row>
    <row r="4" spans="1:12" ht="12" thickBot="1">
      <c r="A4" s="77"/>
      <c r="B4" s="78"/>
      <c r="C4" s="79"/>
      <c r="D4" s="79"/>
      <c r="E4" s="79"/>
      <c r="F4" s="79"/>
      <c r="G4" s="79"/>
      <c r="H4" s="79"/>
      <c r="I4" s="79"/>
      <c r="J4" s="80"/>
      <c r="K4" s="80"/>
      <c r="L4" s="81"/>
    </row>
    <row r="5" spans="1:12" ht="11.25">
      <c r="A5" s="71" t="s">
        <v>16</v>
      </c>
      <c r="B5" s="58">
        <v>2007</v>
      </c>
      <c r="C5" s="72">
        <v>22420.65</v>
      </c>
      <c r="D5" s="72">
        <v>643.5</v>
      </c>
      <c r="E5" s="72">
        <v>2767.7</v>
      </c>
      <c r="F5" s="59">
        <v>0</v>
      </c>
      <c r="G5" s="59">
        <v>0</v>
      </c>
      <c r="H5" s="59">
        <v>0</v>
      </c>
      <c r="I5" s="60">
        <f aca="true" t="shared" si="0" ref="I5:I16">SUM(C5:H5)</f>
        <v>25831.850000000002</v>
      </c>
      <c r="J5" s="73" t="s">
        <v>17</v>
      </c>
      <c r="K5" s="133"/>
      <c r="L5" s="74">
        <v>39458</v>
      </c>
    </row>
    <row r="6" spans="1:12" ht="11.25">
      <c r="A6" s="37" t="s">
        <v>18</v>
      </c>
      <c r="B6" s="32">
        <v>2007</v>
      </c>
      <c r="C6" s="34">
        <v>13758.56</v>
      </c>
      <c r="D6" s="34">
        <v>645.3</v>
      </c>
      <c r="E6" s="34">
        <v>3024.8</v>
      </c>
      <c r="F6" s="34">
        <v>0</v>
      </c>
      <c r="G6" s="34">
        <v>0</v>
      </c>
      <c r="H6" s="34">
        <v>0</v>
      </c>
      <c r="I6" s="35">
        <f t="shared" si="0"/>
        <v>17428.66</v>
      </c>
      <c r="J6" s="38"/>
      <c r="K6" s="46" t="s">
        <v>19</v>
      </c>
      <c r="L6" s="40">
        <v>39119</v>
      </c>
    </row>
    <row r="7" spans="1:12" ht="11.25">
      <c r="A7" s="31" t="s">
        <v>20</v>
      </c>
      <c r="B7" s="32">
        <v>2007</v>
      </c>
      <c r="C7" s="33">
        <v>235.8</v>
      </c>
      <c r="D7" s="33">
        <v>10.49</v>
      </c>
      <c r="E7" s="33">
        <v>36.94</v>
      </c>
      <c r="F7" s="34">
        <v>0</v>
      </c>
      <c r="G7" s="34">
        <v>0</v>
      </c>
      <c r="H7" s="34">
        <v>0</v>
      </c>
      <c r="I7" s="35">
        <f t="shared" si="0"/>
        <v>283.23</v>
      </c>
      <c r="J7" s="38"/>
      <c r="K7" s="94" t="s">
        <v>21</v>
      </c>
      <c r="L7" s="36">
        <v>39223</v>
      </c>
    </row>
    <row r="8" spans="1:12" ht="11.25">
      <c r="A8" s="31" t="s">
        <v>20</v>
      </c>
      <c r="B8" s="32">
        <v>2007</v>
      </c>
      <c r="C8" s="33">
        <v>1084.68</v>
      </c>
      <c r="D8" s="33">
        <v>44.25</v>
      </c>
      <c r="E8" s="33">
        <v>135.47</v>
      </c>
      <c r="F8" s="34">
        <v>0</v>
      </c>
      <c r="G8" s="34">
        <v>0</v>
      </c>
      <c r="H8" s="34">
        <v>0</v>
      </c>
      <c r="I8" s="35">
        <f t="shared" si="0"/>
        <v>1264.4</v>
      </c>
      <c r="J8" s="38"/>
      <c r="K8" s="94" t="s">
        <v>22</v>
      </c>
      <c r="L8" s="36">
        <v>39223</v>
      </c>
    </row>
    <row r="9" spans="1:12" ht="11.25">
      <c r="A9" s="37" t="s">
        <v>23</v>
      </c>
      <c r="B9" s="32">
        <v>2007</v>
      </c>
      <c r="C9" s="34">
        <v>928.68</v>
      </c>
      <c r="D9" s="34">
        <v>43.27</v>
      </c>
      <c r="E9" s="34">
        <v>262.42</v>
      </c>
      <c r="F9" s="34">
        <v>0</v>
      </c>
      <c r="G9" s="34">
        <v>0</v>
      </c>
      <c r="H9" s="34">
        <v>0</v>
      </c>
      <c r="I9" s="35">
        <f t="shared" si="0"/>
        <v>1234.37</v>
      </c>
      <c r="J9" s="34" t="s">
        <v>24</v>
      </c>
      <c r="K9" s="46"/>
      <c r="L9" s="40">
        <v>39303</v>
      </c>
    </row>
    <row r="10" spans="1:12" ht="12" thickBot="1">
      <c r="A10" s="50" t="s">
        <v>25</v>
      </c>
      <c r="B10" s="51">
        <v>2007</v>
      </c>
      <c r="C10" s="52">
        <v>17418.98</v>
      </c>
      <c r="D10" s="52">
        <v>506.89</v>
      </c>
      <c r="E10" s="52">
        <v>2688.88</v>
      </c>
      <c r="F10" s="53">
        <v>0</v>
      </c>
      <c r="G10" s="53">
        <v>0</v>
      </c>
      <c r="H10" s="53">
        <v>0</v>
      </c>
      <c r="I10" s="54">
        <f t="shared" si="0"/>
        <v>20614.75</v>
      </c>
      <c r="J10" s="55" t="s">
        <v>26</v>
      </c>
      <c r="K10" s="134"/>
      <c r="L10" s="56">
        <v>39044</v>
      </c>
    </row>
    <row r="11" spans="1:12" ht="12" thickBot="1">
      <c r="A11" s="16"/>
      <c r="B11" s="17"/>
      <c r="C11" s="19"/>
      <c r="D11" s="19"/>
      <c r="E11" s="19"/>
      <c r="F11" s="19"/>
      <c r="G11" s="19"/>
      <c r="H11" s="19"/>
      <c r="I11" s="19"/>
      <c r="J11" s="17"/>
      <c r="K11" s="135"/>
      <c r="L11" s="20"/>
    </row>
    <row r="12" spans="1:12" ht="11.25">
      <c r="A12" s="57" t="s">
        <v>0</v>
      </c>
      <c r="B12" s="58">
        <v>2008</v>
      </c>
      <c r="C12" s="59">
        <v>660.24</v>
      </c>
      <c r="D12" s="59">
        <v>46.01</v>
      </c>
      <c r="E12" s="59">
        <v>0</v>
      </c>
      <c r="F12" s="59">
        <v>0</v>
      </c>
      <c r="G12" s="59">
        <v>0</v>
      </c>
      <c r="H12" s="59">
        <v>0</v>
      </c>
      <c r="I12" s="60">
        <f t="shared" si="0"/>
        <v>706.25</v>
      </c>
      <c r="J12" s="61"/>
      <c r="K12" s="136" t="s">
        <v>10</v>
      </c>
      <c r="L12" s="62">
        <v>39462</v>
      </c>
    </row>
    <row r="13" spans="1:12" ht="11.25">
      <c r="A13" s="37" t="s">
        <v>12</v>
      </c>
      <c r="B13" s="32">
        <v>2008</v>
      </c>
      <c r="C13" s="34">
        <v>245</v>
      </c>
      <c r="D13" s="34">
        <v>9.65</v>
      </c>
      <c r="E13" s="34">
        <v>0</v>
      </c>
      <c r="F13" s="34">
        <v>0</v>
      </c>
      <c r="G13" s="34">
        <v>0</v>
      </c>
      <c r="H13" s="34">
        <v>0</v>
      </c>
      <c r="I13" s="35">
        <f t="shared" si="0"/>
        <v>254.65</v>
      </c>
      <c r="J13" s="39" t="s">
        <v>11</v>
      </c>
      <c r="K13" s="46"/>
      <c r="L13" s="41">
        <v>39517</v>
      </c>
    </row>
    <row r="14" spans="1:12" ht="11.25">
      <c r="A14" s="37" t="s">
        <v>28</v>
      </c>
      <c r="B14" s="32">
        <v>2008</v>
      </c>
      <c r="C14" s="34">
        <v>1273.32</v>
      </c>
      <c r="D14" s="34">
        <v>71.43</v>
      </c>
      <c r="E14" s="34">
        <v>342.91</v>
      </c>
      <c r="F14" s="34">
        <v>0</v>
      </c>
      <c r="G14" s="34">
        <v>0</v>
      </c>
      <c r="H14" s="34">
        <v>0</v>
      </c>
      <c r="I14" s="35">
        <f t="shared" si="0"/>
        <v>1687.66</v>
      </c>
      <c r="J14" s="39"/>
      <c r="K14" s="46" t="s">
        <v>29</v>
      </c>
      <c r="L14" s="41">
        <v>39681</v>
      </c>
    </row>
    <row r="15" spans="1:12" ht="27">
      <c r="A15" s="99" t="s">
        <v>80</v>
      </c>
      <c r="B15" s="32">
        <v>2008</v>
      </c>
      <c r="C15" s="34">
        <v>5148.52</v>
      </c>
      <c r="D15" s="34">
        <v>217.78</v>
      </c>
      <c r="E15" s="34">
        <v>1046.43</v>
      </c>
      <c r="F15" s="34">
        <v>0</v>
      </c>
      <c r="G15" s="34">
        <v>0</v>
      </c>
      <c r="H15" s="34">
        <v>0</v>
      </c>
      <c r="I15" s="35">
        <f t="shared" si="0"/>
        <v>6412.7300000000005</v>
      </c>
      <c r="J15" s="100"/>
      <c r="K15" s="105" t="s">
        <v>13</v>
      </c>
      <c r="L15" s="101">
        <v>39514</v>
      </c>
    </row>
    <row r="16" spans="1:12" ht="27.75" thickBot="1">
      <c r="A16" s="99" t="s">
        <v>80</v>
      </c>
      <c r="B16" s="51">
        <v>2008</v>
      </c>
      <c r="C16" s="53">
        <v>2121.21</v>
      </c>
      <c r="D16" s="53">
        <v>64.91</v>
      </c>
      <c r="E16" s="53">
        <v>262.33</v>
      </c>
      <c r="F16" s="53">
        <v>0</v>
      </c>
      <c r="G16" s="53">
        <v>0</v>
      </c>
      <c r="H16" s="53">
        <v>0</v>
      </c>
      <c r="I16" s="54">
        <f t="shared" si="0"/>
        <v>2448.45</v>
      </c>
      <c r="J16" s="102"/>
      <c r="K16" s="137" t="s">
        <v>2</v>
      </c>
      <c r="L16" s="103">
        <v>39755</v>
      </c>
    </row>
    <row r="17" spans="1:12" ht="12" thickBot="1">
      <c r="A17" s="30"/>
      <c r="B17" s="23"/>
      <c r="C17" s="23"/>
      <c r="D17" s="23"/>
      <c r="E17" s="23"/>
      <c r="F17" s="23"/>
      <c r="G17" s="23"/>
      <c r="H17" s="23"/>
      <c r="I17" s="23"/>
      <c r="J17" s="23"/>
      <c r="K17" s="22"/>
      <c r="L17" s="28"/>
    </row>
    <row r="18" spans="1:12" ht="11.25">
      <c r="A18" s="57" t="s">
        <v>65</v>
      </c>
      <c r="B18" s="58">
        <v>2009</v>
      </c>
      <c r="C18" s="59">
        <v>5136.8</v>
      </c>
      <c r="D18" s="64">
        <v>106.52</v>
      </c>
      <c r="E18" s="59">
        <v>112.73</v>
      </c>
      <c r="F18" s="59">
        <v>0</v>
      </c>
      <c r="G18" s="59">
        <v>0</v>
      </c>
      <c r="H18" s="59">
        <v>0</v>
      </c>
      <c r="I18" s="65">
        <f aca="true" t="shared" si="1" ref="I18:I31">SUM(C18:H18)</f>
        <v>5356.05</v>
      </c>
      <c r="J18" s="66" t="s">
        <v>66</v>
      </c>
      <c r="K18" s="66"/>
      <c r="L18" s="67">
        <v>40137</v>
      </c>
    </row>
    <row r="19" spans="1:12" ht="11.25">
      <c r="A19" s="37" t="s">
        <v>47</v>
      </c>
      <c r="B19" s="32">
        <v>2009</v>
      </c>
      <c r="C19" s="34">
        <v>3759.72</v>
      </c>
      <c r="D19" s="34">
        <v>103.77</v>
      </c>
      <c r="E19" s="34">
        <v>289.76</v>
      </c>
      <c r="F19" s="34">
        <v>0</v>
      </c>
      <c r="G19" s="34">
        <v>0</v>
      </c>
      <c r="H19" s="34">
        <v>0</v>
      </c>
      <c r="I19" s="43">
        <f t="shared" si="1"/>
        <v>4153.25</v>
      </c>
      <c r="J19" s="46" t="s">
        <v>48</v>
      </c>
      <c r="K19" s="46"/>
      <c r="L19" s="41">
        <v>39862</v>
      </c>
    </row>
    <row r="20" spans="1:12" ht="11.25">
      <c r="A20" s="37" t="s">
        <v>47</v>
      </c>
      <c r="B20" s="32">
        <v>2009</v>
      </c>
      <c r="C20" s="34">
        <v>3535.35</v>
      </c>
      <c r="D20" s="34">
        <v>206.8</v>
      </c>
      <c r="E20" s="34">
        <v>0</v>
      </c>
      <c r="F20" s="34">
        <v>0</v>
      </c>
      <c r="G20" s="34">
        <v>0</v>
      </c>
      <c r="H20" s="34">
        <v>0</v>
      </c>
      <c r="I20" s="43">
        <f t="shared" si="1"/>
        <v>3742.15</v>
      </c>
      <c r="J20" s="46" t="s">
        <v>31</v>
      </c>
      <c r="K20" s="46"/>
      <c r="L20" s="41">
        <v>39975</v>
      </c>
    </row>
    <row r="21" spans="1:12" ht="11.25">
      <c r="A21" s="37" t="s">
        <v>42</v>
      </c>
      <c r="B21" s="32">
        <v>2009</v>
      </c>
      <c r="C21" s="34">
        <v>6186.56</v>
      </c>
      <c r="D21" s="34">
        <v>258.6</v>
      </c>
      <c r="E21" s="34">
        <v>0</v>
      </c>
      <c r="F21" s="34">
        <v>0</v>
      </c>
      <c r="G21" s="34">
        <v>0</v>
      </c>
      <c r="H21" s="34">
        <v>0</v>
      </c>
      <c r="I21" s="47">
        <f t="shared" si="1"/>
        <v>6445.160000000001</v>
      </c>
      <c r="J21" s="44" t="s">
        <v>43</v>
      </c>
      <c r="K21" s="44"/>
      <c r="L21" s="45">
        <v>40115</v>
      </c>
    </row>
    <row r="22" spans="1:12" ht="11.25">
      <c r="A22" s="37" t="s">
        <v>3</v>
      </c>
      <c r="B22" s="32">
        <v>2009</v>
      </c>
      <c r="C22" s="34">
        <v>452.71</v>
      </c>
      <c r="D22" s="34">
        <v>9.46</v>
      </c>
      <c r="E22" s="34">
        <v>0</v>
      </c>
      <c r="F22" s="34">
        <v>0</v>
      </c>
      <c r="G22" s="34">
        <v>0</v>
      </c>
      <c r="H22" s="34">
        <v>0</v>
      </c>
      <c r="I22" s="47">
        <f t="shared" si="1"/>
        <v>462.16999999999996</v>
      </c>
      <c r="J22" s="44"/>
      <c r="K22" s="44" t="s">
        <v>4</v>
      </c>
      <c r="L22" s="45">
        <v>40158</v>
      </c>
    </row>
    <row r="23" spans="1:12" ht="11.25">
      <c r="A23" s="37" t="s">
        <v>32</v>
      </c>
      <c r="B23" s="32">
        <v>2009</v>
      </c>
      <c r="C23" s="34">
        <v>5754.14</v>
      </c>
      <c r="D23" s="34">
        <v>227.28</v>
      </c>
      <c r="E23" s="34">
        <v>0</v>
      </c>
      <c r="F23" s="34">
        <v>0</v>
      </c>
      <c r="G23" s="34">
        <v>0</v>
      </c>
      <c r="H23" s="34">
        <v>0</v>
      </c>
      <c r="I23" s="47">
        <f t="shared" si="1"/>
        <v>5981.42</v>
      </c>
      <c r="J23" s="44" t="s">
        <v>33</v>
      </c>
      <c r="K23" s="44"/>
      <c r="L23" s="45">
        <v>39954</v>
      </c>
    </row>
    <row r="24" spans="1:12" ht="11.25">
      <c r="A24" s="37" t="s">
        <v>35</v>
      </c>
      <c r="B24" s="32">
        <v>2009</v>
      </c>
      <c r="C24" s="34">
        <f>5554.56+102+402.5</f>
        <v>6059.06</v>
      </c>
      <c r="D24" s="34">
        <v>239.33</v>
      </c>
      <c r="E24" s="34">
        <v>0</v>
      </c>
      <c r="F24" s="34">
        <v>0</v>
      </c>
      <c r="G24" s="34">
        <v>0</v>
      </c>
      <c r="H24" s="34">
        <v>0</v>
      </c>
      <c r="I24" s="47">
        <f t="shared" si="1"/>
        <v>6298.39</v>
      </c>
      <c r="J24" s="44" t="s">
        <v>36</v>
      </c>
      <c r="K24" s="44"/>
      <c r="L24" s="45">
        <v>39946</v>
      </c>
    </row>
    <row r="25" spans="1:12" ht="11.25">
      <c r="A25" s="37" t="s">
        <v>67</v>
      </c>
      <c r="B25" s="32">
        <v>2009</v>
      </c>
      <c r="C25" s="34">
        <v>459.16</v>
      </c>
      <c r="D25" s="34">
        <v>28.84</v>
      </c>
      <c r="E25" s="34">
        <v>87.84</v>
      </c>
      <c r="F25" s="34">
        <v>0</v>
      </c>
      <c r="G25" s="34">
        <v>0</v>
      </c>
      <c r="H25" s="34">
        <v>0</v>
      </c>
      <c r="I25" s="47">
        <f t="shared" si="1"/>
        <v>575.84</v>
      </c>
      <c r="J25" s="44"/>
      <c r="K25" s="44" t="s">
        <v>68</v>
      </c>
      <c r="L25" s="45">
        <v>39870</v>
      </c>
    </row>
    <row r="26" spans="1:12" ht="11.25">
      <c r="A26" s="37" t="s">
        <v>5</v>
      </c>
      <c r="B26" s="32">
        <v>2009</v>
      </c>
      <c r="C26" s="34">
        <f>266.3+402.5</f>
        <v>668.8</v>
      </c>
      <c r="D26" s="34">
        <f>7.72+11.67</f>
        <v>19.39</v>
      </c>
      <c r="E26" s="34">
        <f>41.1+62.13</f>
        <v>103.23</v>
      </c>
      <c r="F26" s="34">
        <v>0</v>
      </c>
      <c r="G26" s="34">
        <v>0</v>
      </c>
      <c r="H26" s="34">
        <v>0</v>
      </c>
      <c r="I26" s="47">
        <f t="shared" si="1"/>
        <v>791.42</v>
      </c>
      <c r="J26" s="44"/>
      <c r="K26" s="44" t="s">
        <v>6</v>
      </c>
      <c r="L26" s="48" t="s">
        <v>7</v>
      </c>
    </row>
    <row r="27" spans="1:12" ht="27">
      <c r="A27" s="99" t="s">
        <v>80</v>
      </c>
      <c r="B27" s="32">
        <v>2009</v>
      </c>
      <c r="C27" s="34">
        <v>1021</v>
      </c>
      <c r="D27" s="34">
        <v>37.67</v>
      </c>
      <c r="E27" s="34">
        <v>111.17</v>
      </c>
      <c r="F27" s="34">
        <v>0</v>
      </c>
      <c r="G27" s="34">
        <v>0</v>
      </c>
      <c r="H27" s="34">
        <v>0</v>
      </c>
      <c r="I27" s="96">
        <f t="shared" si="1"/>
        <v>1169.8400000000001</v>
      </c>
      <c r="J27" s="95" t="s">
        <v>69</v>
      </c>
      <c r="K27" s="95"/>
      <c r="L27" s="104">
        <v>39902</v>
      </c>
    </row>
    <row r="28" spans="1:12" ht="27">
      <c r="A28" s="99" t="s">
        <v>80</v>
      </c>
      <c r="B28" s="32">
        <v>2009</v>
      </c>
      <c r="C28" s="34">
        <v>12264</v>
      </c>
      <c r="D28" s="34">
        <v>797.47</v>
      </c>
      <c r="E28" s="34">
        <v>3179.34</v>
      </c>
      <c r="F28" s="34">
        <v>0</v>
      </c>
      <c r="G28" s="34">
        <v>0</v>
      </c>
      <c r="H28" s="34">
        <v>0</v>
      </c>
      <c r="I28" s="96">
        <f t="shared" si="1"/>
        <v>16240.81</v>
      </c>
      <c r="J28" s="95"/>
      <c r="K28" s="95" t="s">
        <v>39</v>
      </c>
      <c r="L28" s="104">
        <v>40086</v>
      </c>
    </row>
    <row r="29" spans="1:12" ht="11.25">
      <c r="A29" s="37" t="s">
        <v>40</v>
      </c>
      <c r="B29" s="32">
        <v>2009</v>
      </c>
      <c r="C29" s="34">
        <v>1814</v>
      </c>
      <c r="D29" s="34">
        <v>150.38</v>
      </c>
      <c r="E29" s="34">
        <v>589.31</v>
      </c>
      <c r="F29" s="34">
        <v>0</v>
      </c>
      <c r="G29" s="34">
        <v>0</v>
      </c>
      <c r="H29" s="34">
        <v>0</v>
      </c>
      <c r="I29" s="47">
        <f t="shared" si="1"/>
        <v>2553.69</v>
      </c>
      <c r="J29" s="44"/>
      <c r="K29" s="44" t="s">
        <v>41</v>
      </c>
      <c r="L29" s="45">
        <v>40086</v>
      </c>
    </row>
    <row r="30" spans="1:12" ht="11.25">
      <c r="A30" s="37" t="s">
        <v>49</v>
      </c>
      <c r="B30" s="32">
        <v>2009</v>
      </c>
      <c r="C30" s="34">
        <v>3215</v>
      </c>
      <c r="D30" s="34">
        <v>35.82</v>
      </c>
      <c r="E30" s="34">
        <v>0</v>
      </c>
      <c r="F30" s="34">
        <v>0</v>
      </c>
      <c r="G30" s="34">
        <v>0</v>
      </c>
      <c r="H30" s="34">
        <v>0</v>
      </c>
      <c r="I30" s="49">
        <f t="shared" si="1"/>
        <v>3250.82</v>
      </c>
      <c r="J30" s="44" t="s">
        <v>50</v>
      </c>
      <c r="K30" s="138"/>
      <c r="L30" s="45">
        <v>39840</v>
      </c>
    </row>
    <row r="31" spans="1:12" ht="12" thickBot="1">
      <c r="A31" s="63" t="s">
        <v>8</v>
      </c>
      <c r="B31" s="51">
        <v>2009</v>
      </c>
      <c r="C31" s="53">
        <v>266.3</v>
      </c>
      <c r="D31" s="53">
        <v>5.72</v>
      </c>
      <c r="E31" s="53">
        <v>0</v>
      </c>
      <c r="F31" s="53">
        <v>0</v>
      </c>
      <c r="G31" s="53">
        <v>0</v>
      </c>
      <c r="H31" s="53">
        <v>0</v>
      </c>
      <c r="I31" s="68">
        <f t="shared" si="1"/>
        <v>272.02000000000004</v>
      </c>
      <c r="J31" s="69" t="s">
        <v>9</v>
      </c>
      <c r="K31" s="139"/>
      <c r="L31" s="70">
        <v>40150</v>
      </c>
    </row>
    <row r="32" spans="1:12" ht="11.25">
      <c r="A32" s="82"/>
      <c r="B32" s="83"/>
      <c r="C32" s="84"/>
      <c r="D32" s="84"/>
      <c r="E32" s="84"/>
      <c r="F32" s="84"/>
      <c r="G32" s="84"/>
      <c r="H32" s="84"/>
      <c r="I32" s="85"/>
      <c r="J32" s="86"/>
      <c r="K32" s="140"/>
      <c r="L32" s="87"/>
    </row>
    <row r="33" spans="1:12" ht="11.25">
      <c r="A33" s="37" t="s">
        <v>47</v>
      </c>
      <c r="B33" s="32">
        <v>2010</v>
      </c>
      <c r="C33" s="34">
        <v>14505.6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47">
        <f aca="true" t="shared" si="2" ref="I33:I39">SUM(C33:H33)</f>
        <v>14505.6</v>
      </c>
      <c r="J33" s="44" t="s">
        <v>31</v>
      </c>
      <c r="K33" s="138"/>
      <c r="L33" s="88">
        <v>40340</v>
      </c>
    </row>
    <row r="34" spans="1:12" ht="11.25">
      <c r="A34" s="37" t="s">
        <v>51</v>
      </c>
      <c r="B34" s="32">
        <v>2010</v>
      </c>
      <c r="C34" s="34">
        <v>5036.59</v>
      </c>
      <c r="D34" s="34">
        <v>108.28</v>
      </c>
      <c r="E34" s="34">
        <v>0</v>
      </c>
      <c r="F34" s="34">
        <v>0</v>
      </c>
      <c r="G34" s="34">
        <v>0</v>
      </c>
      <c r="H34" s="34">
        <v>0</v>
      </c>
      <c r="I34" s="49">
        <f t="shared" si="2"/>
        <v>5144.87</v>
      </c>
      <c r="J34" s="38" t="s">
        <v>52</v>
      </c>
      <c r="K34" s="138"/>
      <c r="L34" s="89">
        <v>40217</v>
      </c>
    </row>
    <row r="35" spans="1:12" ht="11.25">
      <c r="A35" s="37" t="s">
        <v>54</v>
      </c>
      <c r="B35" s="32">
        <v>2010</v>
      </c>
      <c r="C35" s="34">
        <v>490</v>
      </c>
      <c r="D35" s="34">
        <v>50.03</v>
      </c>
      <c r="E35" s="34">
        <v>226.81</v>
      </c>
      <c r="F35" s="34">
        <v>0</v>
      </c>
      <c r="G35" s="34">
        <v>0</v>
      </c>
      <c r="H35" s="34">
        <v>0</v>
      </c>
      <c r="I35" s="49">
        <f t="shared" si="2"/>
        <v>766.8399999999999</v>
      </c>
      <c r="J35" s="44" t="s">
        <v>55</v>
      </c>
      <c r="K35" s="138"/>
      <c r="L35" s="89">
        <v>40416</v>
      </c>
    </row>
    <row r="36" spans="1:12" ht="11.25">
      <c r="A36" s="37" t="s">
        <v>56</v>
      </c>
      <c r="B36" s="32">
        <v>2010</v>
      </c>
      <c r="C36" s="34">
        <v>16128.34</v>
      </c>
      <c r="D36" s="34">
        <v>81.68</v>
      </c>
      <c r="E36" s="34">
        <v>1690.29</v>
      </c>
      <c r="F36" s="34"/>
      <c r="G36" s="34">
        <v>0</v>
      </c>
      <c r="H36" s="34">
        <v>0</v>
      </c>
      <c r="I36" s="49">
        <f t="shared" si="2"/>
        <v>17900.31</v>
      </c>
      <c r="J36" s="44" t="s">
        <v>57</v>
      </c>
      <c r="K36" s="138"/>
      <c r="L36" s="89">
        <v>40417</v>
      </c>
    </row>
    <row r="37" spans="1:12" ht="11.25">
      <c r="A37" s="37" t="s">
        <v>34</v>
      </c>
      <c r="B37" s="32">
        <v>2010</v>
      </c>
      <c r="C37" s="34">
        <v>731459.89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49">
        <f t="shared" si="2"/>
        <v>731459.89</v>
      </c>
      <c r="J37" s="131" t="s">
        <v>95</v>
      </c>
      <c r="K37" s="138"/>
      <c r="L37" s="89">
        <v>40451</v>
      </c>
    </row>
    <row r="38" spans="1:12" ht="11.25">
      <c r="A38" s="37" t="s">
        <v>37</v>
      </c>
      <c r="B38" s="32">
        <v>2010</v>
      </c>
      <c r="C38" s="34">
        <v>698</v>
      </c>
      <c r="D38" s="34">
        <v>9</v>
      </c>
      <c r="E38" s="34">
        <v>0</v>
      </c>
      <c r="F38" s="34">
        <v>0</v>
      </c>
      <c r="G38" s="34">
        <v>0</v>
      </c>
      <c r="H38" s="34">
        <v>0</v>
      </c>
      <c r="I38" s="49">
        <f t="shared" si="2"/>
        <v>707</v>
      </c>
      <c r="J38" s="38"/>
      <c r="K38" s="138"/>
      <c r="L38" s="89">
        <v>40295</v>
      </c>
    </row>
    <row r="39" spans="1:12" ht="11.25">
      <c r="A39" s="37" t="s">
        <v>38</v>
      </c>
      <c r="B39" s="32">
        <v>2010</v>
      </c>
      <c r="C39" s="34">
        <v>139.6</v>
      </c>
      <c r="D39" s="34">
        <v>1.34</v>
      </c>
      <c r="E39" s="34">
        <v>0</v>
      </c>
      <c r="F39" s="34">
        <v>0</v>
      </c>
      <c r="G39" s="34">
        <v>0</v>
      </c>
      <c r="H39" s="34">
        <v>0</v>
      </c>
      <c r="I39" s="49">
        <f t="shared" si="2"/>
        <v>140.94</v>
      </c>
      <c r="J39" s="38"/>
      <c r="K39" s="138"/>
      <c r="L39" s="89">
        <v>40317</v>
      </c>
    </row>
    <row r="40" spans="1:12" ht="11.25">
      <c r="A40" s="91"/>
      <c r="B40" s="10"/>
      <c r="C40" s="11"/>
      <c r="D40" s="11"/>
      <c r="E40" s="11"/>
      <c r="F40" s="11"/>
      <c r="G40" s="11"/>
      <c r="H40" s="11"/>
      <c r="I40" s="92"/>
      <c r="J40" s="8"/>
      <c r="K40" s="141"/>
      <c r="L40" s="93"/>
    </row>
    <row r="41" spans="1:12" ht="11.25">
      <c r="A41" s="37" t="s">
        <v>78</v>
      </c>
      <c r="B41" s="32">
        <v>2011</v>
      </c>
      <c r="C41" s="34">
        <v>612</v>
      </c>
      <c r="D41" s="34">
        <v>21.91</v>
      </c>
      <c r="E41" s="34">
        <v>171.16</v>
      </c>
      <c r="F41" s="34">
        <v>0</v>
      </c>
      <c r="G41" s="34">
        <v>0</v>
      </c>
      <c r="H41" s="34">
        <v>0</v>
      </c>
      <c r="I41" s="97">
        <f>SUM(C41:H41)</f>
        <v>805.0699999999999</v>
      </c>
      <c r="J41" s="42" t="s">
        <v>79</v>
      </c>
      <c r="K41" s="138"/>
      <c r="L41" s="45">
        <v>40752</v>
      </c>
    </row>
    <row r="42" spans="1:12" ht="11.25">
      <c r="A42" s="57" t="s">
        <v>71</v>
      </c>
      <c r="B42" s="58">
        <v>2011</v>
      </c>
      <c r="C42" s="59">
        <v>15100</v>
      </c>
      <c r="D42" s="59">
        <v>4170.02</v>
      </c>
      <c r="E42" s="59">
        <v>0</v>
      </c>
      <c r="F42" s="59">
        <v>0</v>
      </c>
      <c r="G42" s="59">
        <v>0</v>
      </c>
      <c r="H42" s="59">
        <v>0</v>
      </c>
      <c r="I42" s="97">
        <f>SUM(C42:H42)</f>
        <v>19270.02</v>
      </c>
      <c r="J42" s="98" t="s">
        <v>76</v>
      </c>
      <c r="K42" s="142"/>
      <c r="L42" s="62">
        <v>40598</v>
      </c>
    </row>
    <row r="43" spans="1:12" ht="11.25">
      <c r="A43" s="37" t="s">
        <v>74</v>
      </c>
      <c r="B43" s="32">
        <v>2011</v>
      </c>
      <c r="C43" s="34">
        <v>5270.36</v>
      </c>
      <c r="D43" s="34">
        <v>474.85</v>
      </c>
      <c r="E43" s="34">
        <v>2412.98</v>
      </c>
      <c r="F43" s="34">
        <v>0</v>
      </c>
      <c r="G43" s="34">
        <v>0</v>
      </c>
      <c r="H43" s="34">
        <v>0</v>
      </c>
      <c r="I43" s="49">
        <f>SUM(C43:H43)</f>
        <v>8158.1900000000005</v>
      </c>
      <c r="J43" s="38"/>
      <c r="K43" s="138" t="s">
        <v>77</v>
      </c>
      <c r="L43" s="41">
        <v>40707</v>
      </c>
    </row>
    <row r="44" spans="1:12" ht="11.25">
      <c r="A44" s="37" t="s">
        <v>72</v>
      </c>
      <c r="B44" s="32">
        <v>2011</v>
      </c>
      <c r="C44" s="34">
        <v>532.6</v>
      </c>
      <c r="D44" s="34" t="s">
        <v>73</v>
      </c>
      <c r="E44" s="34">
        <v>180.1</v>
      </c>
      <c r="F44" s="34">
        <v>0</v>
      </c>
      <c r="G44" s="34">
        <v>0</v>
      </c>
      <c r="H44" s="34">
        <v>0</v>
      </c>
      <c r="I44" s="49">
        <f>SUM(C44:H44)</f>
        <v>712.7</v>
      </c>
      <c r="J44" s="38"/>
      <c r="K44" s="143" t="s">
        <v>75</v>
      </c>
      <c r="L44" s="41">
        <v>40688</v>
      </c>
    </row>
    <row r="45" spans="1:12" ht="11.25">
      <c r="A45" s="110"/>
      <c r="B45" s="111"/>
      <c r="C45" s="112"/>
      <c r="D45" s="112"/>
      <c r="E45" s="112"/>
      <c r="F45" s="112"/>
      <c r="G45" s="112"/>
      <c r="H45" s="112"/>
      <c r="I45" s="113"/>
      <c r="J45" s="114"/>
      <c r="K45" s="144"/>
      <c r="L45" s="115"/>
    </row>
    <row r="46" spans="1:12" ht="32.25" customHeight="1">
      <c r="A46" s="122" t="s">
        <v>84</v>
      </c>
      <c r="B46" s="117">
        <v>2012</v>
      </c>
      <c r="C46" s="118">
        <v>196915.02</v>
      </c>
      <c r="D46" s="118">
        <v>1870.69</v>
      </c>
      <c r="E46" s="118">
        <v>23854.29</v>
      </c>
      <c r="F46" s="116">
        <v>0</v>
      </c>
      <c r="G46" s="116">
        <v>0</v>
      </c>
      <c r="H46" s="116">
        <v>0</v>
      </c>
      <c r="I46" s="119">
        <f>SUM(C46:H46)</f>
        <v>222640</v>
      </c>
      <c r="J46" s="118" t="s">
        <v>85</v>
      </c>
      <c r="K46" s="145"/>
      <c r="L46" s="120">
        <v>41176</v>
      </c>
    </row>
    <row r="47" spans="1:12" ht="11.25">
      <c r="A47" s="37" t="s">
        <v>82</v>
      </c>
      <c r="B47" s="117">
        <v>2012</v>
      </c>
      <c r="C47" s="34">
        <v>660.24</v>
      </c>
      <c r="D47" s="34">
        <v>25.21</v>
      </c>
      <c r="E47" s="34">
        <v>195.38</v>
      </c>
      <c r="F47" s="34">
        <v>0</v>
      </c>
      <c r="G47" s="34">
        <v>0</v>
      </c>
      <c r="H47" s="34">
        <v>0</v>
      </c>
      <c r="I47" s="121">
        <f>SUM(C47:H47)</f>
        <v>880.83</v>
      </c>
      <c r="J47" s="108"/>
      <c r="K47" s="143" t="s">
        <v>83</v>
      </c>
      <c r="L47" s="109">
        <v>41018</v>
      </c>
    </row>
    <row r="48" spans="1:12" ht="18">
      <c r="A48" s="37" t="s">
        <v>86</v>
      </c>
      <c r="B48" s="117">
        <v>2012</v>
      </c>
      <c r="C48" s="34">
        <v>1581.3</v>
      </c>
      <c r="D48" s="34">
        <v>68.18</v>
      </c>
      <c r="E48" s="34">
        <v>0</v>
      </c>
      <c r="F48" s="34">
        <v>0</v>
      </c>
      <c r="G48" s="34">
        <v>0</v>
      </c>
      <c r="H48" s="34">
        <v>0</v>
      </c>
      <c r="I48" s="121">
        <f>SUM(C48:H48)</f>
        <v>1649.48</v>
      </c>
      <c r="J48" s="108"/>
      <c r="K48" s="143" t="s">
        <v>87</v>
      </c>
      <c r="L48" s="120">
        <v>41031</v>
      </c>
    </row>
    <row r="49" spans="1:12" ht="11.25">
      <c r="A49" s="110"/>
      <c r="B49" s="124"/>
      <c r="C49" s="112"/>
      <c r="D49" s="112"/>
      <c r="E49" s="112"/>
      <c r="F49" s="112"/>
      <c r="G49" s="112"/>
      <c r="H49" s="112"/>
      <c r="I49" s="125"/>
      <c r="J49" s="126"/>
      <c r="K49" s="144"/>
      <c r="L49" s="127"/>
    </row>
    <row r="50" spans="1:12" ht="20.25" customHeight="1">
      <c r="A50" s="128" t="s">
        <v>89</v>
      </c>
      <c r="B50" s="117">
        <v>2013</v>
      </c>
      <c r="C50" s="129">
        <v>300</v>
      </c>
      <c r="D50" s="129">
        <v>9.66</v>
      </c>
      <c r="E50" s="129">
        <v>0</v>
      </c>
      <c r="F50" s="129">
        <v>0</v>
      </c>
      <c r="G50" s="129">
        <v>0</v>
      </c>
      <c r="H50" s="129">
        <v>0</v>
      </c>
      <c r="I50" s="130">
        <v>309.66</v>
      </c>
      <c r="J50" s="123" t="s">
        <v>90</v>
      </c>
      <c r="K50" s="143"/>
      <c r="L50" s="120">
        <v>41292</v>
      </c>
    </row>
    <row r="51" spans="1:12" ht="18">
      <c r="A51" s="128" t="s">
        <v>99</v>
      </c>
      <c r="B51" s="117">
        <v>2013</v>
      </c>
      <c r="C51" s="129">
        <v>302.85</v>
      </c>
      <c r="D51" s="129">
        <v>12.71</v>
      </c>
      <c r="E51" s="129">
        <v>0</v>
      </c>
      <c r="F51" s="129">
        <v>0</v>
      </c>
      <c r="G51" s="129">
        <v>0</v>
      </c>
      <c r="H51" s="129">
        <v>0</v>
      </c>
      <c r="I51" s="130">
        <f aca="true" t="shared" si="3" ref="I51:I60">SUM(C51:H51)</f>
        <v>315.56</v>
      </c>
      <c r="J51" s="123"/>
      <c r="K51" s="143" t="s">
        <v>98</v>
      </c>
      <c r="L51" s="120">
        <v>41458</v>
      </c>
    </row>
    <row r="52" spans="1:12" ht="11.25">
      <c r="A52" s="150" t="s">
        <v>103</v>
      </c>
      <c r="B52" s="117">
        <v>2013</v>
      </c>
      <c r="C52" s="129">
        <v>63465</v>
      </c>
      <c r="D52" s="129">
        <v>1231.85</v>
      </c>
      <c r="E52" s="129">
        <v>0</v>
      </c>
      <c r="F52" s="129">
        <v>0</v>
      </c>
      <c r="G52" s="129">
        <v>0</v>
      </c>
      <c r="H52" s="129">
        <v>0</v>
      </c>
      <c r="I52" s="130">
        <f t="shared" si="3"/>
        <v>64696.85</v>
      </c>
      <c r="J52" s="123" t="s">
        <v>104</v>
      </c>
      <c r="K52" s="143"/>
      <c r="L52" s="120">
        <v>41570</v>
      </c>
    </row>
    <row r="53" spans="1:12" ht="20.25" customHeight="1">
      <c r="A53" s="150" t="s">
        <v>91</v>
      </c>
      <c r="B53" s="117">
        <v>2013</v>
      </c>
      <c r="C53" s="129">
        <v>8990.24</v>
      </c>
      <c r="D53" s="129">
        <v>632.01</v>
      </c>
      <c r="E53" s="129">
        <v>0</v>
      </c>
      <c r="F53" s="129">
        <v>0</v>
      </c>
      <c r="G53" s="129">
        <v>0</v>
      </c>
      <c r="H53" s="129">
        <v>0</v>
      </c>
      <c r="I53" s="130">
        <f t="shared" si="3"/>
        <v>9622.25</v>
      </c>
      <c r="J53" s="123"/>
      <c r="K53" s="143" t="s">
        <v>92</v>
      </c>
      <c r="L53" s="120">
        <v>41361</v>
      </c>
    </row>
    <row r="54" spans="1:12" ht="20.25" customHeight="1">
      <c r="A54" s="150" t="s">
        <v>105</v>
      </c>
      <c r="B54" s="117">
        <v>2013</v>
      </c>
      <c r="C54" s="129">
        <v>91274.32</v>
      </c>
      <c r="D54" s="129">
        <v>14421.34</v>
      </c>
      <c r="E54" s="129">
        <v>0</v>
      </c>
      <c r="F54" s="129">
        <v>0</v>
      </c>
      <c r="G54" s="129">
        <v>0</v>
      </c>
      <c r="H54" s="129">
        <v>0</v>
      </c>
      <c r="I54" s="130">
        <f t="shared" si="3"/>
        <v>105695.66</v>
      </c>
      <c r="J54" s="123"/>
      <c r="K54" s="149" t="s">
        <v>106</v>
      </c>
      <c r="L54" s="120">
        <v>41569</v>
      </c>
    </row>
    <row r="55" spans="1:12" ht="27">
      <c r="A55" s="128" t="s">
        <v>100</v>
      </c>
      <c r="B55" s="117">
        <v>2013</v>
      </c>
      <c r="C55" s="129">
        <v>43298.37</v>
      </c>
      <c r="D55" s="129">
        <v>3377.27</v>
      </c>
      <c r="E55" s="129">
        <v>18903.49</v>
      </c>
      <c r="F55" s="129">
        <v>25994.25</v>
      </c>
      <c r="G55" s="129">
        <v>2027.55</v>
      </c>
      <c r="H55" s="129">
        <v>11348.15</v>
      </c>
      <c r="I55" s="130">
        <f t="shared" si="3"/>
        <v>104949.08</v>
      </c>
      <c r="J55" s="123"/>
      <c r="K55" s="143" t="s">
        <v>101</v>
      </c>
      <c r="L55" s="120">
        <v>41478</v>
      </c>
    </row>
    <row r="56" spans="1:12" ht="27">
      <c r="A56" s="99" t="s">
        <v>80</v>
      </c>
      <c r="B56" s="117">
        <v>2013</v>
      </c>
      <c r="C56" s="129">
        <v>1970.66</v>
      </c>
      <c r="D56" s="129">
        <v>144.64</v>
      </c>
      <c r="E56" s="129">
        <v>570.6</v>
      </c>
      <c r="F56" s="129">
        <v>0</v>
      </c>
      <c r="G56" s="129">
        <v>0</v>
      </c>
      <c r="H56" s="129">
        <v>0</v>
      </c>
      <c r="I56" s="130">
        <f t="shared" si="3"/>
        <v>2685.9</v>
      </c>
      <c r="J56" s="123"/>
      <c r="K56" s="143" t="s">
        <v>102</v>
      </c>
      <c r="L56" s="120">
        <v>41423</v>
      </c>
    </row>
    <row r="57" spans="1:12" ht="18">
      <c r="A57" s="128" t="s">
        <v>93</v>
      </c>
      <c r="B57" s="117">
        <v>2013</v>
      </c>
      <c r="C57" s="129">
        <v>39088</v>
      </c>
      <c r="D57" s="129">
        <v>3658.64</v>
      </c>
      <c r="E57" s="129">
        <v>641.2</v>
      </c>
      <c r="F57" s="129">
        <v>0</v>
      </c>
      <c r="G57" s="129">
        <v>0</v>
      </c>
      <c r="H57" s="129">
        <v>0</v>
      </c>
      <c r="I57" s="130">
        <f t="shared" si="3"/>
        <v>43387.84</v>
      </c>
      <c r="J57" s="123"/>
      <c r="K57" s="143" t="s">
        <v>94</v>
      </c>
      <c r="L57" s="120">
        <v>41338</v>
      </c>
    </row>
    <row r="58" spans="1:12" ht="18">
      <c r="A58" s="128" t="s">
        <v>96</v>
      </c>
      <c r="B58" s="117">
        <v>2013</v>
      </c>
      <c r="C58" s="129">
        <v>581.3</v>
      </c>
      <c r="D58" s="129">
        <v>24.99</v>
      </c>
      <c r="E58" s="129">
        <v>0</v>
      </c>
      <c r="F58" s="129">
        <v>0</v>
      </c>
      <c r="G58" s="129">
        <v>0</v>
      </c>
      <c r="H58" s="129">
        <v>0</v>
      </c>
      <c r="I58" s="130">
        <f t="shared" si="3"/>
        <v>606.29</v>
      </c>
      <c r="J58" s="123"/>
      <c r="K58" s="143" t="s">
        <v>97</v>
      </c>
      <c r="L58" s="120">
        <v>41431</v>
      </c>
    </row>
    <row r="59" spans="1:12" ht="11.25">
      <c r="A59" s="151"/>
      <c r="B59" s="124"/>
      <c r="C59" s="152"/>
      <c r="D59" s="152"/>
      <c r="E59" s="152"/>
      <c r="F59" s="152"/>
      <c r="G59" s="152"/>
      <c r="H59" s="152"/>
      <c r="I59" s="153"/>
      <c r="J59" s="124"/>
      <c r="K59" s="144"/>
      <c r="L59" s="127"/>
    </row>
    <row r="60" spans="1:12" ht="11.25">
      <c r="A60" s="154" t="s">
        <v>108</v>
      </c>
      <c r="B60" s="117">
        <v>2014</v>
      </c>
      <c r="C60" s="129">
        <v>6965.55</v>
      </c>
      <c r="D60" s="129">
        <v>484.56</v>
      </c>
      <c r="E60" s="129">
        <v>0</v>
      </c>
      <c r="F60" s="129">
        <v>0</v>
      </c>
      <c r="G60" s="129">
        <v>0</v>
      </c>
      <c r="H60" s="129">
        <v>0</v>
      </c>
      <c r="I60" s="130">
        <f t="shared" si="3"/>
        <v>7450.110000000001</v>
      </c>
      <c r="J60" s="117"/>
      <c r="K60" s="143" t="s">
        <v>109</v>
      </c>
      <c r="L60" s="155">
        <v>41759</v>
      </c>
    </row>
    <row r="61" spans="1:12" ht="18">
      <c r="A61" s="154" t="s">
        <v>105</v>
      </c>
      <c r="B61" s="117">
        <v>2014</v>
      </c>
      <c r="C61" s="129">
        <v>0</v>
      </c>
      <c r="D61" s="129">
        <v>0</v>
      </c>
      <c r="E61" s="129">
        <v>79271.5</v>
      </c>
      <c r="F61" s="129">
        <v>0</v>
      </c>
      <c r="G61" s="129">
        <v>0</v>
      </c>
      <c r="H61" s="129">
        <v>0</v>
      </c>
      <c r="I61" s="130">
        <f>SUM(C61:H61)</f>
        <v>79271.5</v>
      </c>
      <c r="J61" s="117"/>
      <c r="K61" s="143" t="s">
        <v>106</v>
      </c>
      <c r="L61" s="155">
        <v>41934</v>
      </c>
    </row>
    <row r="62" spans="1:12" ht="11.25">
      <c r="A62" s="154" t="s">
        <v>112</v>
      </c>
      <c r="B62" s="117">
        <v>2014</v>
      </c>
      <c r="C62" s="129">
        <v>971.4</v>
      </c>
      <c r="D62" s="129">
        <v>44.78</v>
      </c>
      <c r="E62" s="129">
        <v>0</v>
      </c>
      <c r="F62" s="129">
        <v>0</v>
      </c>
      <c r="G62" s="129">
        <v>0</v>
      </c>
      <c r="H62" s="129">
        <v>0</v>
      </c>
      <c r="I62" s="130">
        <f>SUM(C62:H62)</f>
        <v>1016.18</v>
      </c>
      <c r="J62" s="123" t="s">
        <v>113</v>
      </c>
      <c r="K62" s="143"/>
      <c r="L62" s="120">
        <v>41949</v>
      </c>
    </row>
    <row r="63" spans="1:12" ht="18">
      <c r="A63" s="154" t="s">
        <v>110</v>
      </c>
      <c r="B63" s="117">
        <v>2014</v>
      </c>
      <c r="C63" s="129">
        <v>406.91</v>
      </c>
      <c r="D63" s="129">
        <v>38.65</v>
      </c>
      <c r="E63" s="129">
        <v>0</v>
      </c>
      <c r="F63" s="129">
        <v>0</v>
      </c>
      <c r="G63" s="129">
        <v>0</v>
      </c>
      <c r="H63" s="129">
        <v>0</v>
      </c>
      <c r="I63" s="130">
        <f>SUM(C63:H63)</f>
        <v>445.56</v>
      </c>
      <c r="J63" s="117"/>
      <c r="K63" s="143" t="s">
        <v>111</v>
      </c>
      <c r="L63" s="155">
        <v>41920</v>
      </c>
    </row>
    <row r="64" spans="1:12" ht="11.25">
      <c r="A64" s="110"/>
      <c r="B64" s="111"/>
      <c r="C64" s="112"/>
      <c r="D64" s="112"/>
      <c r="E64" s="112"/>
      <c r="F64" s="112"/>
      <c r="G64" s="112"/>
      <c r="H64" s="112"/>
      <c r="I64" s="113"/>
      <c r="J64" s="114"/>
      <c r="K64" s="146"/>
      <c r="L64" s="115"/>
    </row>
    <row r="65" spans="1:12" ht="24.75" customHeight="1">
      <c r="A65" s="37" t="s">
        <v>117</v>
      </c>
      <c r="B65" s="32">
        <v>2015</v>
      </c>
      <c r="C65" s="34">
        <v>13458</v>
      </c>
      <c r="D65" s="34">
        <v>412.57</v>
      </c>
      <c r="E65" s="34">
        <v>0</v>
      </c>
      <c r="F65" s="34">
        <v>0</v>
      </c>
      <c r="G65" s="34">
        <v>0</v>
      </c>
      <c r="H65" s="34">
        <v>0</v>
      </c>
      <c r="I65" s="130">
        <f>SUM(C65:H65)</f>
        <v>13870.57</v>
      </c>
      <c r="J65" s="42"/>
      <c r="K65" s="156" t="s">
        <v>118</v>
      </c>
      <c r="L65" s="104">
        <v>42038</v>
      </c>
    </row>
    <row r="66" spans="1:12" ht="36" customHeight="1">
      <c r="A66" s="154" t="s">
        <v>114</v>
      </c>
      <c r="B66" s="117">
        <v>2015</v>
      </c>
      <c r="C66" s="129">
        <v>50197.38</v>
      </c>
      <c r="D66" s="129">
        <v>4121.2</v>
      </c>
      <c r="E66" s="129">
        <v>0</v>
      </c>
      <c r="F66" s="129">
        <v>0</v>
      </c>
      <c r="G66" s="129">
        <v>0</v>
      </c>
      <c r="H66" s="129">
        <v>0</v>
      </c>
      <c r="I66" s="130">
        <f>SUM(C66:H66)</f>
        <v>54318.579999999994</v>
      </c>
      <c r="J66" s="117"/>
      <c r="K66" s="156" t="s">
        <v>115</v>
      </c>
      <c r="L66" s="104">
        <v>42034</v>
      </c>
    </row>
    <row r="67" spans="1:12" ht="30.75" customHeight="1">
      <c r="A67" s="154" t="s">
        <v>122</v>
      </c>
      <c r="B67" s="117">
        <v>2015</v>
      </c>
      <c r="C67" s="129">
        <v>336.45</v>
      </c>
      <c r="D67" s="129">
        <v>8.41</v>
      </c>
      <c r="E67" s="129">
        <v>0</v>
      </c>
      <c r="F67" s="129">
        <v>0</v>
      </c>
      <c r="G67" s="129">
        <v>0</v>
      </c>
      <c r="H67" s="129">
        <v>0</v>
      </c>
      <c r="I67" s="130">
        <f>SUM(C67:H67)</f>
        <v>344.86</v>
      </c>
      <c r="J67" s="117"/>
      <c r="K67" s="156" t="s">
        <v>123</v>
      </c>
      <c r="L67" s="104">
        <v>42304</v>
      </c>
    </row>
    <row r="68" spans="1:12" ht="36" customHeight="1">
      <c r="A68" s="154" t="s">
        <v>119</v>
      </c>
      <c r="B68" s="117">
        <v>2015</v>
      </c>
      <c r="C68" s="129">
        <v>33999</v>
      </c>
      <c r="D68" s="129">
        <v>2107.93</v>
      </c>
      <c r="E68" s="129">
        <v>0</v>
      </c>
      <c r="F68" s="129">
        <v>0</v>
      </c>
      <c r="G68" s="129">
        <v>0</v>
      </c>
      <c r="H68" s="129">
        <v>0</v>
      </c>
      <c r="I68" s="130">
        <f>SUM(C68:H68)</f>
        <v>36106.93</v>
      </c>
      <c r="J68" s="117"/>
      <c r="K68" s="156" t="s">
        <v>120</v>
      </c>
      <c r="L68" s="104">
        <v>42107</v>
      </c>
    </row>
    <row r="69" spans="1:12" ht="11.25">
      <c r="A69" s="110"/>
      <c r="B69" s="111"/>
      <c r="C69" s="112"/>
      <c r="D69" s="112"/>
      <c r="E69" s="112"/>
      <c r="F69" s="112"/>
      <c r="G69" s="112"/>
      <c r="H69" s="112"/>
      <c r="I69" s="113"/>
      <c r="J69" s="114"/>
      <c r="K69" s="146"/>
      <c r="L69" s="115"/>
    </row>
    <row r="70" spans="1:12" ht="15" customHeight="1">
      <c r="A70" s="37" t="s">
        <v>131</v>
      </c>
      <c r="B70" s="32">
        <v>2016</v>
      </c>
      <c r="C70" s="34">
        <v>14020</v>
      </c>
      <c r="D70" s="34">
        <v>490.7</v>
      </c>
      <c r="E70" s="34">
        <v>0</v>
      </c>
      <c r="F70" s="34">
        <v>0</v>
      </c>
      <c r="G70" s="34">
        <v>0</v>
      </c>
      <c r="H70" s="34">
        <v>0</v>
      </c>
      <c r="I70" s="121">
        <f>SUM(C70:H70)</f>
        <v>14510.7</v>
      </c>
      <c r="J70" s="42"/>
      <c r="K70" s="143">
        <v>0.3250620347394541</v>
      </c>
      <c r="L70" s="45">
        <v>42663</v>
      </c>
    </row>
    <row r="71" spans="1:12" ht="11.25">
      <c r="A71" s="158" t="s">
        <v>129</v>
      </c>
      <c r="B71" s="159">
        <v>2016</v>
      </c>
      <c r="C71" s="162">
        <v>245.35</v>
      </c>
      <c r="D71" s="162">
        <v>1.59</v>
      </c>
      <c r="E71" s="160">
        <v>0</v>
      </c>
      <c r="F71" s="160">
        <v>0</v>
      </c>
      <c r="G71" s="160">
        <v>0</v>
      </c>
      <c r="H71" s="160">
        <v>0</v>
      </c>
      <c r="I71" s="121">
        <f>SUM(C71:H71)</f>
        <v>246.94</v>
      </c>
      <c r="J71" s="163"/>
      <c r="K71" s="164" t="s">
        <v>130</v>
      </c>
      <c r="L71" s="161">
        <v>42503</v>
      </c>
    </row>
    <row r="72" spans="1:12" ht="36" customHeight="1">
      <c r="A72" s="154" t="s">
        <v>128</v>
      </c>
      <c r="B72" s="117">
        <v>2016</v>
      </c>
      <c r="C72" s="129">
        <v>7073.28</v>
      </c>
      <c r="D72" s="129">
        <f>8065.02-C72</f>
        <v>991.7400000000007</v>
      </c>
      <c r="E72" s="129">
        <v>0</v>
      </c>
      <c r="F72" s="129">
        <v>0</v>
      </c>
      <c r="G72" s="129">
        <v>0</v>
      </c>
      <c r="H72" s="129">
        <v>0</v>
      </c>
      <c r="I72" s="121">
        <f>SUM(C72:H72)</f>
        <v>8065.02</v>
      </c>
      <c r="J72" s="165" t="s">
        <v>124</v>
      </c>
      <c r="K72" s="164"/>
      <c r="L72" s="104">
        <v>42478</v>
      </c>
    </row>
    <row r="73" spans="1:12" ht="30.75" customHeight="1">
      <c r="A73" s="154" t="s">
        <v>126</v>
      </c>
      <c r="B73" s="117">
        <v>2016</v>
      </c>
      <c r="C73" s="129">
        <v>545.4</v>
      </c>
      <c r="D73" s="129">
        <v>14.68</v>
      </c>
      <c r="E73" s="129">
        <v>0</v>
      </c>
      <c r="F73" s="129">
        <v>0</v>
      </c>
      <c r="G73" s="129">
        <v>0</v>
      </c>
      <c r="H73" s="129">
        <v>0</v>
      </c>
      <c r="I73" s="121">
        <f>SUM(C73:H73)</f>
        <v>560.0799999999999</v>
      </c>
      <c r="J73" s="165"/>
      <c r="K73" s="164" t="s">
        <v>127</v>
      </c>
      <c r="L73" s="104">
        <v>42522</v>
      </c>
    </row>
    <row r="74" spans="1:12" ht="11.25">
      <c r="A74" s="110"/>
      <c r="B74" s="111"/>
      <c r="C74" s="112"/>
      <c r="D74" s="112"/>
      <c r="E74" s="112"/>
      <c r="F74" s="112"/>
      <c r="G74" s="112"/>
      <c r="H74" s="112"/>
      <c r="I74" s="113"/>
      <c r="J74" s="114"/>
      <c r="K74" s="146"/>
      <c r="L74" s="115"/>
    </row>
    <row r="75" spans="1:12" s="167" customFormat="1" ht="18">
      <c r="A75" s="37" t="s">
        <v>133</v>
      </c>
      <c r="B75" s="117">
        <v>2017</v>
      </c>
      <c r="C75" s="34">
        <v>7469.19</v>
      </c>
      <c r="D75" s="34">
        <f>7887.46-C75</f>
        <v>418.27000000000044</v>
      </c>
      <c r="E75" s="34">
        <v>0</v>
      </c>
      <c r="F75" s="34">
        <v>0</v>
      </c>
      <c r="G75" s="34">
        <v>0</v>
      </c>
      <c r="H75" s="34">
        <v>0</v>
      </c>
      <c r="I75" s="121">
        <f>SUM(C75:H75)</f>
        <v>7887.46</v>
      </c>
      <c r="J75" s="117"/>
      <c r="K75" s="166" t="s">
        <v>134</v>
      </c>
      <c r="L75" s="155">
        <v>42762</v>
      </c>
    </row>
    <row r="76" spans="1:12" s="167" customFormat="1" ht="24.75" customHeight="1">
      <c r="A76" s="154" t="s">
        <v>135</v>
      </c>
      <c r="B76" s="117">
        <v>2017</v>
      </c>
      <c r="C76" s="118">
        <v>461084.11</v>
      </c>
      <c r="D76" s="118">
        <v>15215.77</v>
      </c>
      <c r="E76" s="118">
        <v>0</v>
      </c>
      <c r="F76" s="118">
        <v>0</v>
      </c>
      <c r="G76" s="118">
        <v>0</v>
      </c>
      <c r="H76" s="118">
        <v>0</v>
      </c>
      <c r="I76" s="121">
        <f>SUM(C76:H76)</f>
        <v>476299.88</v>
      </c>
      <c r="J76" s="166"/>
      <c r="K76" s="166" t="s">
        <v>136</v>
      </c>
      <c r="L76" s="168">
        <v>42829</v>
      </c>
    </row>
    <row r="77" spans="1:12" ht="11.25">
      <c r="A77" s="110"/>
      <c r="B77" s="111"/>
      <c r="C77" s="112"/>
      <c r="D77" s="112"/>
      <c r="E77" s="112"/>
      <c r="F77" s="112"/>
      <c r="G77" s="112"/>
      <c r="H77" s="112"/>
      <c r="I77" s="113"/>
      <c r="J77" s="114"/>
      <c r="K77" s="146"/>
      <c r="L77" s="115"/>
    </row>
    <row r="78" spans="1:12" s="170" customFormat="1" ht="16.5" customHeight="1">
      <c r="A78" s="37" t="s">
        <v>143</v>
      </c>
      <c r="B78" s="32">
        <v>2018</v>
      </c>
      <c r="C78" s="34">
        <v>1483072</v>
      </c>
      <c r="D78" s="34">
        <v>235066.91</v>
      </c>
      <c r="E78" s="34">
        <v>0</v>
      </c>
      <c r="F78" s="34">
        <v>0</v>
      </c>
      <c r="G78" s="34">
        <v>0</v>
      </c>
      <c r="H78" s="34">
        <v>0</v>
      </c>
      <c r="I78" s="121">
        <f aca="true" t="shared" si="4" ref="I78:I87">SUM(C78:H78)</f>
        <v>1718138.91</v>
      </c>
      <c r="J78" s="32"/>
      <c r="K78" s="169" t="s">
        <v>147</v>
      </c>
      <c r="L78" s="104">
        <v>43174</v>
      </c>
    </row>
    <row r="79" spans="1:12" s="170" customFormat="1" ht="16.5" customHeight="1">
      <c r="A79" s="37" t="s">
        <v>156</v>
      </c>
      <c r="B79" s="32">
        <v>2018</v>
      </c>
      <c r="C79" s="34">
        <v>234919</v>
      </c>
      <c r="D79" s="34">
        <f>258175.98-C79</f>
        <v>23256.98000000001</v>
      </c>
      <c r="E79" s="34">
        <v>0</v>
      </c>
      <c r="F79" s="34">
        <v>0</v>
      </c>
      <c r="G79" s="34">
        <v>0</v>
      </c>
      <c r="H79" s="34">
        <v>0</v>
      </c>
      <c r="I79" s="121">
        <f>SUM(C79:H79)</f>
        <v>258175.98</v>
      </c>
      <c r="J79" s="32"/>
      <c r="K79" s="169" t="s">
        <v>157</v>
      </c>
      <c r="L79" s="104">
        <v>43321</v>
      </c>
    </row>
    <row r="80" spans="1:12" s="170" customFormat="1" ht="20.25" customHeight="1">
      <c r="A80" s="37" t="s">
        <v>154</v>
      </c>
      <c r="B80" s="32">
        <v>2018</v>
      </c>
      <c r="C80" s="34">
        <v>2629.44</v>
      </c>
      <c r="D80" s="34">
        <v>294.49</v>
      </c>
      <c r="E80" s="34">
        <v>0</v>
      </c>
      <c r="F80" s="34">
        <v>0</v>
      </c>
      <c r="G80" s="34">
        <v>0</v>
      </c>
      <c r="H80" s="34">
        <v>0</v>
      </c>
      <c r="I80" s="121">
        <f t="shared" si="4"/>
        <v>2923.9300000000003</v>
      </c>
      <c r="J80" s="32"/>
      <c r="K80" s="169" t="s">
        <v>155</v>
      </c>
      <c r="L80" s="104">
        <v>43334</v>
      </c>
    </row>
    <row r="81" spans="1:12" ht="39" customHeight="1">
      <c r="A81" s="37" t="s">
        <v>145</v>
      </c>
      <c r="B81" s="32">
        <v>2018</v>
      </c>
      <c r="C81" s="34">
        <v>736.05</v>
      </c>
      <c r="D81" s="34">
        <f>787.57-C81</f>
        <v>51.520000000000095</v>
      </c>
      <c r="E81" s="34">
        <v>0</v>
      </c>
      <c r="F81" s="34">
        <v>0</v>
      </c>
      <c r="G81" s="34">
        <v>0</v>
      </c>
      <c r="H81" s="34">
        <v>0</v>
      </c>
      <c r="I81" s="121">
        <f t="shared" si="4"/>
        <v>787.57</v>
      </c>
      <c r="J81" s="100"/>
      <c r="K81" s="169" t="s">
        <v>138</v>
      </c>
      <c r="L81" s="101">
        <v>42964</v>
      </c>
    </row>
    <row r="82" spans="1:12" ht="39" customHeight="1">
      <c r="A82" s="37" t="s">
        <v>144</v>
      </c>
      <c r="B82" s="32">
        <v>2018</v>
      </c>
      <c r="C82" s="34">
        <v>1826</v>
      </c>
      <c r="D82" s="34">
        <v>147.9</v>
      </c>
      <c r="E82" s="34">
        <v>0</v>
      </c>
      <c r="F82" s="34">
        <v>0</v>
      </c>
      <c r="G82" s="34">
        <v>0</v>
      </c>
      <c r="H82" s="34">
        <v>0</v>
      </c>
      <c r="I82" s="121">
        <f t="shared" si="4"/>
        <v>1973.9</v>
      </c>
      <c r="J82" s="100"/>
      <c r="K82" s="169" t="s">
        <v>146</v>
      </c>
      <c r="L82" s="101">
        <v>43108</v>
      </c>
    </row>
    <row r="83" spans="1:12" ht="39" customHeight="1">
      <c r="A83" s="154" t="s">
        <v>148</v>
      </c>
      <c r="B83" s="32">
        <v>2018</v>
      </c>
      <c r="C83" s="34">
        <v>526115.29</v>
      </c>
      <c r="D83" s="34">
        <f>597930.02-C83</f>
        <v>71814.72999999998</v>
      </c>
      <c r="E83" s="34">
        <v>0</v>
      </c>
      <c r="F83" s="34">
        <v>0</v>
      </c>
      <c r="G83" s="34">
        <v>0</v>
      </c>
      <c r="H83" s="34">
        <v>0</v>
      </c>
      <c r="I83" s="121">
        <f t="shared" si="4"/>
        <v>597930.02</v>
      </c>
      <c r="J83" s="100"/>
      <c r="K83" s="169" t="s">
        <v>149</v>
      </c>
      <c r="L83" s="101">
        <v>43249</v>
      </c>
    </row>
    <row r="84" spans="1:12" ht="38.25" customHeight="1">
      <c r="A84" s="37" t="s">
        <v>137</v>
      </c>
      <c r="B84" s="32">
        <v>2018</v>
      </c>
      <c r="C84" s="34">
        <v>986.04</v>
      </c>
      <c r="D84" s="34">
        <f>1052.1-C84</f>
        <v>66.05999999999995</v>
      </c>
      <c r="E84" s="34">
        <v>0</v>
      </c>
      <c r="F84" s="34">
        <v>0</v>
      </c>
      <c r="G84" s="34">
        <v>0</v>
      </c>
      <c r="H84" s="34">
        <v>0</v>
      </c>
      <c r="I84" s="121">
        <f t="shared" si="4"/>
        <v>1052.1</v>
      </c>
      <c r="J84" s="38"/>
      <c r="K84" s="169" t="s">
        <v>139</v>
      </c>
      <c r="L84" s="101">
        <v>42997</v>
      </c>
    </row>
    <row r="85" spans="1:12" ht="30" customHeight="1">
      <c r="A85" s="37" t="s">
        <v>140</v>
      </c>
      <c r="B85" s="32">
        <v>2018</v>
      </c>
      <c r="C85" s="34">
        <v>34137.75</v>
      </c>
      <c r="D85" s="34">
        <f>38473.24-C85</f>
        <v>4335.489999999998</v>
      </c>
      <c r="E85" s="34">
        <v>17543.79</v>
      </c>
      <c r="F85" s="34">
        <v>0</v>
      </c>
      <c r="G85" s="34">
        <v>0</v>
      </c>
      <c r="H85" s="34">
        <v>0</v>
      </c>
      <c r="I85" s="49">
        <f t="shared" si="4"/>
        <v>56017.03</v>
      </c>
      <c r="J85" s="38"/>
      <c r="K85" s="169" t="s">
        <v>141</v>
      </c>
      <c r="L85" s="101">
        <v>43039</v>
      </c>
    </row>
    <row r="86" spans="1:12" ht="30" customHeight="1">
      <c r="A86" s="37" t="s">
        <v>152</v>
      </c>
      <c r="B86" s="32">
        <v>2018</v>
      </c>
      <c r="C86" s="34">
        <v>7711</v>
      </c>
      <c r="D86" s="34">
        <v>1026</v>
      </c>
      <c r="E86" s="34">
        <v>0</v>
      </c>
      <c r="F86" s="34">
        <v>0</v>
      </c>
      <c r="G86" s="34">
        <v>0</v>
      </c>
      <c r="H86" s="34">
        <v>0</v>
      </c>
      <c r="I86" s="49">
        <f t="shared" si="4"/>
        <v>8737</v>
      </c>
      <c r="J86" s="38"/>
      <c r="K86" s="169" t="s">
        <v>153</v>
      </c>
      <c r="L86" s="101">
        <v>43374</v>
      </c>
    </row>
    <row r="87" spans="1:12" ht="30" customHeight="1">
      <c r="A87" s="37" t="s">
        <v>151</v>
      </c>
      <c r="B87" s="32">
        <v>2018</v>
      </c>
      <c r="C87" s="34">
        <v>406.91</v>
      </c>
      <c r="D87" s="34">
        <v>38.65</v>
      </c>
      <c r="E87" s="34">
        <v>0</v>
      </c>
      <c r="F87" s="34">
        <v>0</v>
      </c>
      <c r="G87" s="34">
        <v>0</v>
      </c>
      <c r="H87" s="34">
        <v>0</v>
      </c>
      <c r="I87" s="49">
        <f t="shared" si="4"/>
        <v>445.56</v>
      </c>
      <c r="J87" s="38"/>
      <c r="K87" s="169" t="s">
        <v>150</v>
      </c>
      <c r="L87" s="101">
        <v>43311</v>
      </c>
    </row>
    <row r="88" spans="1:12" ht="11.25">
      <c r="A88" s="110"/>
      <c r="B88" s="111"/>
      <c r="C88" s="112"/>
      <c r="D88" s="112"/>
      <c r="E88" s="112"/>
      <c r="F88" s="112"/>
      <c r="G88" s="112"/>
      <c r="H88" s="112"/>
      <c r="I88" s="113"/>
      <c r="J88" s="114"/>
      <c r="K88" s="146"/>
      <c r="L88" s="115"/>
    </row>
    <row r="89" spans="1:12" ht="12" thickBot="1">
      <c r="A89" s="12"/>
      <c r="B89" s="9"/>
      <c r="C89" s="13"/>
      <c r="D89" s="13"/>
      <c r="E89" s="13"/>
      <c r="F89" s="13"/>
      <c r="G89" s="13"/>
      <c r="H89" s="13"/>
      <c r="I89" s="15"/>
      <c r="J89" s="1"/>
      <c r="K89" s="147"/>
      <c r="L89" s="7"/>
    </row>
    <row r="90" spans="1:12" ht="12" thickBot="1">
      <c r="A90" s="16" t="s">
        <v>30</v>
      </c>
      <c r="B90" s="23"/>
      <c r="C90" s="19">
        <f aca="true" t="shared" si="5" ref="C90:I90">SUM(C5:C10)</f>
        <v>55847.350000000006</v>
      </c>
      <c r="D90" s="19">
        <f t="shared" si="5"/>
        <v>1893.6999999999998</v>
      </c>
      <c r="E90" s="19">
        <f t="shared" si="5"/>
        <v>8916.21</v>
      </c>
      <c r="F90" s="19">
        <f t="shared" si="5"/>
        <v>0</v>
      </c>
      <c r="G90" s="19">
        <f t="shared" si="5"/>
        <v>0</v>
      </c>
      <c r="H90" s="19">
        <f t="shared" si="5"/>
        <v>0</v>
      </c>
      <c r="I90" s="19">
        <f t="shared" si="5"/>
        <v>66657.26000000001</v>
      </c>
      <c r="J90" s="18"/>
      <c r="K90" s="148"/>
      <c r="L90" s="21"/>
    </row>
    <row r="91" ht="12" thickBot="1">
      <c r="A91" s="14"/>
    </row>
    <row r="92" spans="1:12" ht="12" thickBot="1">
      <c r="A92" s="16" t="s">
        <v>27</v>
      </c>
      <c r="B92" s="25"/>
      <c r="C92" s="24">
        <f aca="true" t="shared" si="6" ref="C92:I92">SUM(C12:C16)</f>
        <v>9448.29</v>
      </c>
      <c r="D92" s="24">
        <f t="shared" si="6"/>
        <v>409.78</v>
      </c>
      <c r="E92" s="24">
        <f t="shared" si="6"/>
        <v>1651.67</v>
      </c>
      <c r="F92" s="24">
        <f t="shared" si="6"/>
        <v>0</v>
      </c>
      <c r="G92" s="24">
        <f t="shared" si="6"/>
        <v>0</v>
      </c>
      <c r="H92" s="24">
        <f t="shared" si="6"/>
        <v>0</v>
      </c>
      <c r="I92" s="24">
        <f t="shared" si="6"/>
        <v>11509.740000000002</v>
      </c>
      <c r="J92" s="26"/>
      <c r="K92" s="148"/>
      <c r="L92" s="27"/>
    </row>
    <row r="93" ht="12" thickBot="1"/>
    <row r="94" spans="1:12" ht="12" thickBot="1">
      <c r="A94" s="16" t="s">
        <v>1</v>
      </c>
      <c r="B94" s="25"/>
      <c r="C94" s="24">
        <f aca="true" t="shared" si="7" ref="C94:I94">SUM(C18:C31)</f>
        <v>50592.600000000006</v>
      </c>
      <c r="D94" s="24">
        <f t="shared" si="7"/>
        <v>2227.05</v>
      </c>
      <c r="E94" s="24">
        <f t="shared" si="7"/>
        <v>4473.38</v>
      </c>
      <c r="F94" s="24">
        <f t="shared" si="7"/>
        <v>0</v>
      </c>
      <c r="G94" s="24">
        <f t="shared" si="7"/>
        <v>0</v>
      </c>
      <c r="H94" s="24">
        <f t="shared" si="7"/>
        <v>0</v>
      </c>
      <c r="I94" s="24">
        <f t="shared" si="7"/>
        <v>57293.029999999984</v>
      </c>
      <c r="J94" s="26"/>
      <c r="K94" s="148"/>
      <c r="L94" s="27"/>
    </row>
    <row r="95" ht="12" thickBot="1"/>
    <row r="96" spans="1:12" ht="12" thickBot="1">
      <c r="A96" s="16" t="s">
        <v>53</v>
      </c>
      <c r="B96" s="25"/>
      <c r="C96" s="24">
        <f aca="true" t="shared" si="8" ref="C96:I96">SUM(C33:C39)</f>
        <v>768458.02</v>
      </c>
      <c r="D96" s="24">
        <f t="shared" si="8"/>
        <v>250.33</v>
      </c>
      <c r="E96" s="24">
        <f t="shared" si="8"/>
        <v>1917.1</v>
      </c>
      <c r="F96" s="24">
        <f t="shared" si="8"/>
        <v>0</v>
      </c>
      <c r="G96" s="24">
        <f t="shared" si="8"/>
        <v>0</v>
      </c>
      <c r="H96" s="24">
        <f t="shared" si="8"/>
        <v>0</v>
      </c>
      <c r="I96" s="24">
        <f t="shared" si="8"/>
        <v>770625.45</v>
      </c>
      <c r="J96" s="26"/>
      <c r="K96" s="148"/>
      <c r="L96" s="27"/>
    </row>
    <row r="97" ht="12" thickBot="1"/>
    <row r="98" spans="1:12" ht="12" thickBot="1">
      <c r="A98" s="16" t="s">
        <v>70</v>
      </c>
      <c r="B98" s="25"/>
      <c r="C98" s="24">
        <f aca="true" t="shared" si="9" ref="C98:I98">SUM(C41:C44)</f>
        <v>21514.96</v>
      </c>
      <c r="D98" s="24">
        <f t="shared" si="9"/>
        <v>4666.780000000001</v>
      </c>
      <c r="E98" s="24">
        <f t="shared" si="9"/>
        <v>2764.24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4">
        <f t="shared" si="9"/>
        <v>28945.98</v>
      </c>
      <c r="J98" s="26"/>
      <c r="K98" s="148"/>
      <c r="L98" s="27"/>
    </row>
    <row r="99" ht="12" thickBot="1"/>
    <row r="100" spans="1:12" ht="12" thickBot="1">
      <c r="A100" s="16" t="s">
        <v>81</v>
      </c>
      <c r="B100" s="106"/>
      <c r="C100" s="107">
        <f aca="true" t="shared" si="10" ref="C100:I100">SUM(C46:C48)</f>
        <v>199156.55999999997</v>
      </c>
      <c r="D100" s="107">
        <f t="shared" si="10"/>
        <v>1964.0800000000002</v>
      </c>
      <c r="E100" s="107">
        <f t="shared" si="10"/>
        <v>24049.670000000002</v>
      </c>
      <c r="F100" s="107">
        <f t="shared" si="10"/>
        <v>0</v>
      </c>
      <c r="G100" s="107">
        <f t="shared" si="10"/>
        <v>0</v>
      </c>
      <c r="H100" s="107">
        <f t="shared" si="10"/>
        <v>0</v>
      </c>
      <c r="I100" s="107">
        <f t="shared" si="10"/>
        <v>225170.31</v>
      </c>
      <c r="J100" s="26"/>
      <c r="K100" s="148"/>
      <c r="L100" s="27"/>
    </row>
    <row r="101" ht="12" thickBot="1"/>
    <row r="102" spans="1:12" ht="12" thickBot="1">
      <c r="A102" s="16" t="s">
        <v>88</v>
      </c>
      <c r="B102" s="106"/>
      <c r="C102" s="107">
        <f aca="true" t="shared" si="11" ref="C102:I102">SUM(C50:C58)</f>
        <v>249270.74</v>
      </c>
      <c r="D102" s="107">
        <f t="shared" si="11"/>
        <v>23513.11</v>
      </c>
      <c r="E102" s="107">
        <f t="shared" si="11"/>
        <v>20115.29</v>
      </c>
      <c r="F102" s="107">
        <f t="shared" si="11"/>
        <v>25994.25</v>
      </c>
      <c r="G102" s="107">
        <f t="shared" si="11"/>
        <v>2027.55</v>
      </c>
      <c r="H102" s="107">
        <f t="shared" si="11"/>
        <v>11348.15</v>
      </c>
      <c r="I102" s="107">
        <f t="shared" si="11"/>
        <v>332269.09</v>
      </c>
      <c r="J102" s="26"/>
      <c r="K102" s="148"/>
      <c r="L102" s="27"/>
    </row>
    <row r="103" ht="12" thickBot="1"/>
    <row r="104" spans="1:12" ht="12" thickBot="1">
      <c r="A104" s="16" t="s">
        <v>107</v>
      </c>
      <c r="B104" s="106"/>
      <c r="C104" s="107">
        <f aca="true" t="shared" si="12" ref="C104:I104">SUM(C60:C63)</f>
        <v>8343.86</v>
      </c>
      <c r="D104" s="107">
        <f t="shared" si="12"/>
        <v>567.99</v>
      </c>
      <c r="E104" s="107">
        <f t="shared" si="12"/>
        <v>79271.5</v>
      </c>
      <c r="F104" s="107">
        <f t="shared" si="12"/>
        <v>0</v>
      </c>
      <c r="G104" s="107">
        <f t="shared" si="12"/>
        <v>0</v>
      </c>
      <c r="H104" s="107">
        <f t="shared" si="12"/>
        <v>0</v>
      </c>
      <c r="I104" s="107">
        <f t="shared" si="12"/>
        <v>88183.34999999999</v>
      </c>
      <c r="J104" s="26"/>
      <c r="K104" s="148"/>
      <c r="L104" s="27"/>
    </row>
    <row r="105" ht="12" thickBot="1"/>
    <row r="106" spans="1:12" ht="12" thickBot="1">
      <c r="A106" s="16" t="s">
        <v>116</v>
      </c>
      <c r="B106" s="106"/>
      <c r="C106" s="107">
        <f aca="true" t="shared" si="13" ref="C106:I106">SUM(C65:C68)</f>
        <v>97990.82999999999</v>
      </c>
      <c r="D106" s="107">
        <f t="shared" si="13"/>
        <v>6650.109999999999</v>
      </c>
      <c r="E106" s="107">
        <f t="shared" si="13"/>
        <v>0</v>
      </c>
      <c r="F106" s="107">
        <f t="shared" si="13"/>
        <v>0</v>
      </c>
      <c r="G106" s="107">
        <f t="shared" si="13"/>
        <v>0</v>
      </c>
      <c r="H106" s="107">
        <f t="shared" si="13"/>
        <v>0</v>
      </c>
      <c r="I106" s="157">
        <f t="shared" si="13"/>
        <v>104640.94</v>
      </c>
      <c r="J106" s="26"/>
      <c r="K106" s="148"/>
      <c r="L106" s="27"/>
    </row>
    <row r="107" ht="12" thickBot="1"/>
    <row r="108" spans="1:12" ht="12" thickBot="1">
      <c r="A108" s="16" t="s">
        <v>125</v>
      </c>
      <c r="B108" s="106"/>
      <c r="C108" s="107">
        <f aca="true" t="shared" si="14" ref="C108:I108">SUM(C70:C73)</f>
        <v>21884.030000000002</v>
      </c>
      <c r="D108" s="107">
        <f t="shared" si="14"/>
        <v>1498.7100000000007</v>
      </c>
      <c r="E108" s="107">
        <f t="shared" si="14"/>
        <v>0</v>
      </c>
      <c r="F108" s="107">
        <f t="shared" si="14"/>
        <v>0</v>
      </c>
      <c r="G108" s="107">
        <f t="shared" si="14"/>
        <v>0</v>
      </c>
      <c r="H108" s="107">
        <f t="shared" si="14"/>
        <v>0</v>
      </c>
      <c r="I108" s="107">
        <f t="shared" si="14"/>
        <v>23382.740000000005</v>
      </c>
      <c r="J108" s="26"/>
      <c r="K108" s="148"/>
      <c r="L108" s="27"/>
    </row>
    <row r="109" spans="3:12" ht="12" thickBot="1">
      <c r="C109" s="29"/>
      <c r="L109" s="90"/>
    </row>
    <row r="110" spans="1:12" ht="12" thickBot="1">
      <c r="A110" s="16" t="s">
        <v>132</v>
      </c>
      <c r="B110" s="106"/>
      <c r="C110" s="107">
        <f aca="true" t="shared" si="15" ref="C110:I110">SUM(C75:C76)</f>
        <v>468553.3</v>
      </c>
      <c r="D110" s="107">
        <f t="shared" si="15"/>
        <v>15634.04</v>
      </c>
      <c r="E110" s="107">
        <f t="shared" si="15"/>
        <v>0</v>
      </c>
      <c r="F110" s="107">
        <f t="shared" si="15"/>
        <v>0</v>
      </c>
      <c r="G110" s="107">
        <f t="shared" si="15"/>
        <v>0</v>
      </c>
      <c r="H110" s="107">
        <f t="shared" si="15"/>
        <v>0</v>
      </c>
      <c r="I110" s="107">
        <f t="shared" si="15"/>
        <v>484187.34</v>
      </c>
      <c r="J110" s="26"/>
      <c r="K110" s="148"/>
      <c r="L110" s="27"/>
    </row>
    <row r="111" ht="12" thickBot="1">
      <c r="I111" s="132"/>
    </row>
    <row r="112" spans="1:12" ht="12" thickBot="1">
      <c r="A112" s="16" t="s">
        <v>142</v>
      </c>
      <c r="B112" s="106"/>
      <c r="C112" s="107">
        <f>SUM(C78:C87)</f>
        <v>2292539.4800000004</v>
      </c>
      <c r="D112" s="107">
        <f aca="true" t="shared" si="16" ref="D112:I112">SUM(D78:D87)</f>
        <v>336098.73</v>
      </c>
      <c r="E112" s="107">
        <f t="shared" si="16"/>
        <v>17543.79</v>
      </c>
      <c r="F112" s="107">
        <f t="shared" si="16"/>
        <v>0</v>
      </c>
      <c r="G112" s="107">
        <f t="shared" si="16"/>
        <v>0</v>
      </c>
      <c r="H112" s="107">
        <f t="shared" si="16"/>
        <v>0</v>
      </c>
      <c r="I112" s="107">
        <f t="shared" si="16"/>
        <v>2646181.9999999995</v>
      </c>
      <c r="J112" s="26"/>
      <c r="K112" s="148"/>
      <c r="L112" s="27"/>
    </row>
    <row r="113" ht="11.25">
      <c r="I113" s="132"/>
    </row>
    <row r="116" ht="11.25">
      <c r="I116" s="132"/>
    </row>
    <row r="117" ht="11.25">
      <c r="I117" s="132"/>
    </row>
    <row r="118" ht="11.25">
      <c r="I118" s="132"/>
    </row>
    <row r="119" ht="11.25">
      <c r="I119" s="132"/>
    </row>
    <row r="120" ht="11.25">
      <c r="I120" s="132"/>
    </row>
  </sheetData>
  <sheetProtection/>
  <mergeCells count="1">
    <mergeCell ref="A2:L2"/>
  </mergeCells>
  <printOptions horizontalCentered="1"/>
  <pageMargins left="1.3779527559055118" right="0.5905511811023623" top="0.7874015748031497" bottom="0.7874015748031497" header="0" footer="0"/>
  <pageSetup horizontalDpi="600" verticalDpi="600" orientation="landscape" paperSize="5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2018-12-19T20:11:08Z</cp:lastPrinted>
  <dcterms:created xsi:type="dcterms:W3CDTF">2004-10-12T14:27:25Z</dcterms:created>
  <dcterms:modified xsi:type="dcterms:W3CDTF">2019-01-26T16:14:52Z</dcterms:modified>
  <cp:category/>
  <cp:version/>
  <cp:contentType/>
  <cp:contentStatus/>
</cp:coreProperties>
</file>