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885" windowWidth="11355" windowHeight="6405" tabRatio="690" activeTab="0"/>
  </bookViews>
  <sheets>
    <sheet name="isai" sheetId="1" r:id="rId1"/>
  </sheets>
  <definedNames>
    <definedName name="_xlnm.Print_Area" localSheetId="0">'isai'!$A$1:$N$166</definedName>
    <definedName name="_xlnm.Print_Titles" localSheetId="0">'isai'!$1:$3</definedName>
  </definedNames>
  <calcPr fullCalcOnLoad="1"/>
</workbook>
</file>

<file path=xl/sharedStrings.xml><?xml version="1.0" encoding="utf-8"?>
<sst xmlns="http://schemas.openxmlformats.org/spreadsheetml/2006/main" count="403" uniqueCount="355">
  <si>
    <t>NAVARRO VELASCO JAVIER LUIS</t>
  </si>
  <si>
    <t>08-026-011</t>
  </si>
  <si>
    <t>613/2008</t>
  </si>
  <si>
    <t>VILLARREAL GONZALEZ ALEJANDRO</t>
  </si>
  <si>
    <t>11-522-025</t>
  </si>
  <si>
    <t>232/2009</t>
  </si>
  <si>
    <t>607/2004</t>
  </si>
  <si>
    <t>CANAVATI NADER ADRIAN</t>
  </si>
  <si>
    <t>FLORES VILLARREAL ADRIAN</t>
  </si>
  <si>
    <t>ZAZUETA IBARRA ESTEBAN</t>
  </si>
  <si>
    <t>GUTIERREZ LOZANO HERNAN M.</t>
  </si>
  <si>
    <t>ORTIZ RAMONES JOSE ROBERTO</t>
  </si>
  <si>
    <t>LEAL CERDA MIGUEL ANGEL</t>
  </si>
  <si>
    <t>ALVAREZ FALCON PABLO ANDRES</t>
  </si>
  <si>
    <t>NAJERA ALMAGUER RICARDO</t>
  </si>
  <si>
    <t>GARCIA HERNANDEZ BERTHA ALICIA</t>
  </si>
  <si>
    <t>ZORRILLA CASTILLON DE GARZA MA. TERESA</t>
  </si>
  <si>
    <t>MIRET AYALA LORENA</t>
  </si>
  <si>
    <t>O`FARRILL GONZALEZ MIGUEL</t>
  </si>
  <si>
    <t>CONCRETOS LA SILLA, S.A. DE C.V.</t>
  </si>
  <si>
    <t>14-024-181</t>
  </si>
  <si>
    <t>EJERCICIO 2009</t>
  </si>
  <si>
    <t>530/2007</t>
  </si>
  <si>
    <t>FILAMENTOS ELASTOMERICOS DE MEXICO, S. DE R.L. DE C.V.</t>
  </si>
  <si>
    <t>06-01-018</t>
  </si>
  <si>
    <t>534/2007</t>
  </si>
  <si>
    <t>FECHA DE ACUERDO</t>
  </si>
  <si>
    <t>SANTA CATARINA HABITACIONAL, S.A. DE CV.</t>
  </si>
  <si>
    <t>OPCION URBANA MTY, S.A. DE C.V.</t>
  </si>
  <si>
    <t>10-000-904, Fraccion XV, art 28 bis 1 LHPM</t>
  </si>
  <si>
    <t>932/2006</t>
  </si>
  <si>
    <t>11-511-216</t>
  </si>
  <si>
    <t>1043/2005</t>
  </si>
  <si>
    <t>VILLARREAL MIRELES IRMA CECILIA</t>
  </si>
  <si>
    <t>11-003-007 Y 11-003-008</t>
  </si>
  <si>
    <t>235/2009</t>
  </si>
  <si>
    <t>785/2008</t>
  </si>
  <si>
    <t>GARZA PATIÑO MARIA AURORA</t>
  </si>
  <si>
    <t>28-009-018</t>
  </si>
  <si>
    <t>833/2008</t>
  </si>
  <si>
    <t>LAVIN TAPÌA LUIS LORENZO</t>
  </si>
  <si>
    <t>208-2007</t>
  </si>
  <si>
    <t>DESARROLLADORA SIERRA MADRE S.A. DE C.V.</t>
  </si>
  <si>
    <t>32-041-016</t>
  </si>
  <si>
    <t>INMOBILIARIA DOS SIGLOS S.A. DE C.V.</t>
  </si>
  <si>
    <t>32-040-003</t>
  </si>
  <si>
    <t>INMOBILIARIA RUFINO TAMAYO, S.A. DE C.V.</t>
  </si>
  <si>
    <t>32-019-004</t>
  </si>
  <si>
    <t>32-019-005</t>
  </si>
  <si>
    <t>32-019-006</t>
  </si>
  <si>
    <t>16-045-155</t>
  </si>
  <si>
    <t>INMOBILIARIA CAÑON DE COLORINES. S.A. DE C.V.</t>
  </si>
  <si>
    <t>11-015-699  y  50%, 11-015-866</t>
  </si>
  <si>
    <t>561-2006</t>
  </si>
  <si>
    <t xml:space="preserve">ADAME GARZA OSCAR J. </t>
  </si>
  <si>
    <t>ALMAGUER BENAVIDES OLGA</t>
  </si>
  <si>
    <t>DESARROLLOS PATRIMONIALES MX, S.A. DE C.V.</t>
  </si>
  <si>
    <t>01-110-016, Fraccion XV, art 28 bis 1 LHPM</t>
  </si>
  <si>
    <t>FERNANDEZ GUERRA MENDOZA JOSE J.</t>
  </si>
  <si>
    <t>INVASCO,S.A DE C.V.</t>
  </si>
  <si>
    <t>01-183-019</t>
  </si>
  <si>
    <t>542/2004</t>
  </si>
  <si>
    <t>EJERCICIO 2008</t>
  </si>
  <si>
    <t>521/2006</t>
  </si>
  <si>
    <t>150-2007</t>
  </si>
  <si>
    <t>MASTER EDIFICACIONES ,S.A. DE C.V.</t>
  </si>
  <si>
    <t>11-007-040</t>
  </si>
  <si>
    <t>30-2008</t>
  </si>
  <si>
    <t>EJERCICIOS DEL 2002 AL 2006</t>
  </si>
  <si>
    <t>CORPORACION CALE, S.A. DE C.V.</t>
  </si>
  <si>
    <t>01-187-019</t>
  </si>
  <si>
    <t>022/2007</t>
  </si>
  <si>
    <t>EJERCICIO 2007</t>
  </si>
  <si>
    <t>CASTILLO CERNUDA JOSE</t>
  </si>
  <si>
    <t>10-000-981solo lo dispuesto por el art 28bis I fracc VI LHPM.</t>
  </si>
  <si>
    <t>647/2005</t>
  </si>
  <si>
    <t xml:space="preserve">CANAVATI NADER VICTOR ARMANDO </t>
  </si>
  <si>
    <t>VILLARREAL CARDENAS JOSE RAMON</t>
  </si>
  <si>
    <t>CONSTRUCTORA INMOBILIARIA ZUBIRIA, S.A. DE C.V.</t>
  </si>
  <si>
    <t>11-015-179</t>
  </si>
  <si>
    <t>01-076-101</t>
  </si>
  <si>
    <t>09-013-164</t>
  </si>
  <si>
    <t>11-015-178</t>
  </si>
  <si>
    <t>455-2008</t>
  </si>
  <si>
    <t>01-110-001solo lo dispuesto por el art 28bis I fracc VI LHPM.</t>
  </si>
  <si>
    <t>848/2005</t>
  </si>
  <si>
    <t>01-014-010</t>
  </si>
  <si>
    <t>07-068-004</t>
  </si>
  <si>
    <t>MORALES BANUET ROGER EUGENIO</t>
  </si>
  <si>
    <t>69/2005</t>
  </si>
  <si>
    <t>722/2005</t>
  </si>
  <si>
    <t>MURAIRA MARTINEZ ANTONIO Y OTRA</t>
  </si>
  <si>
    <t>23-013-028</t>
  </si>
  <si>
    <t>756/2009</t>
  </si>
  <si>
    <t>SUPERFICIES CAMPESTRES, S.A. DE C.V.</t>
  </si>
  <si>
    <t>10-000-711</t>
  </si>
  <si>
    <t>1011/2009</t>
  </si>
  <si>
    <t>411/2004</t>
  </si>
  <si>
    <t>TRIANA ALVARADO JORGE ANTONIO Y AGUILLON IBARRA MARIA IBARRA</t>
  </si>
  <si>
    <t>32-015-004</t>
  </si>
  <si>
    <t>LOZANO MARTINEZ LUCIA PATRICIA</t>
  </si>
  <si>
    <t>11-538-055</t>
  </si>
  <si>
    <t>248/2009</t>
  </si>
  <si>
    <t>GRUPO VIAMONTO, S.A. DE C.V.</t>
  </si>
  <si>
    <t>11-011-810 segun lo dispuesto por el art 28bis I fracc XV. LHPM.</t>
  </si>
  <si>
    <t>1087/2005</t>
  </si>
  <si>
    <t xml:space="preserve">13-010-005 </t>
  </si>
  <si>
    <t xml:space="preserve">11-011-718 </t>
  </si>
  <si>
    <t xml:space="preserve">16-026-004 </t>
  </si>
  <si>
    <t>GONZALEZ URQUIJO RODRIGO</t>
  </si>
  <si>
    <t>13-212-008</t>
  </si>
  <si>
    <t>990/2009</t>
  </si>
  <si>
    <t>INMOBILIARIA PAGUCO,  S.A. DE C.V.</t>
  </si>
  <si>
    <t>16-008-009</t>
  </si>
  <si>
    <t>865/2009</t>
  </si>
  <si>
    <t>OROZCO GONZALEZ MODESTO             (PAGO PARCIAL 2/2)</t>
  </si>
  <si>
    <t>11-158-001</t>
  </si>
  <si>
    <t>CANTU TREVIÑO NAPOLEON</t>
  </si>
  <si>
    <t>01-104-106 segun lo dispuesto por el art 28bis I fracc VI LHPM.</t>
  </si>
  <si>
    <t>INMOBILIARIA BOLOS SAN AGUSTIN, S.A. DE C.V.</t>
  </si>
  <si>
    <t>11-015-884</t>
  </si>
  <si>
    <t>522/2006</t>
  </si>
  <si>
    <t>SANCHEZ LOZANO MAURICIO</t>
  </si>
  <si>
    <t>719-07</t>
  </si>
  <si>
    <t>11-158-001 segun lo dispuesto por el art 28bis I fracc VI LHPM.</t>
  </si>
  <si>
    <t>09-028-005 segun lo dispuesto por el art 28bis I fracc XV. LHPM.</t>
  </si>
  <si>
    <t>942/2005</t>
  </si>
  <si>
    <t>GARZA MONTEMAYOR NANCY G.</t>
  </si>
  <si>
    <t>10-288-007 *</t>
  </si>
  <si>
    <t>088/2006</t>
  </si>
  <si>
    <t>CRUZ PONCE JAVIER JAIME</t>
  </si>
  <si>
    <t>549/2006</t>
  </si>
  <si>
    <t>07-062-182, 07-062-183, 07-062-184, 07-062-185, 07-062-210, 07-062-211, 07-062-212, 07-062-213, 07-062-214 Y 07-062-220 *</t>
  </si>
  <si>
    <t>SADA SALINAS CRISTINA</t>
  </si>
  <si>
    <t>15-017-009, 011, 017, 15-017-018, 019 Y 020</t>
  </si>
  <si>
    <t>138/2009</t>
  </si>
  <si>
    <t>G.E.</t>
  </si>
  <si>
    <t>SANCION</t>
  </si>
  <si>
    <t>GARCIA OCHOA LUIS</t>
  </si>
  <si>
    <t>01-019-031</t>
  </si>
  <si>
    <t>715/2009</t>
  </si>
  <si>
    <t>MUÑOZ DE LA GARZA EDUARDO</t>
  </si>
  <si>
    <t>13-141-110</t>
  </si>
  <si>
    <t>945/2009</t>
  </si>
  <si>
    <t>MURAIRA MARTINEZ LUCIA M.</t>
  </si>
  <si>
    <t>23-013-023</t>
  </si>
  <si>
    <t>718/2009</t>
  </si>
  <si>
    <t>NULIDAD</t>
  </si>
  <si>
    <t>EJERCICIO 2010</t>
  </si>
  <si>
    <t>DESARROLLOS SENTIDO OPTIMO, S.A. DE C.V.</t>
  </si>
  <si>
    <t>07-033-006</t>
  </si>
  <si>
    <t>832/2008</t>
  </si>
  <si>
    <t>RICO MORALES ALVARO IVAN</t>
  </si>
  <si>
    <t>13-163-006</t>
  </si>
  <si>
    <t>587/2009</t>
  </si>
  <si>
    <t>724/99 I-A</t>
  </si>
  <si>
    <t>CITIBANK</t>
  </si>
  <si>
    <t>varios</t>
  </si>
  <si>
    <t>19-024-130</t>
  </si>
  <si>
    <t>769/2002</t>
  </si>
  <si>
    <t>256/2001</t>
  </si>
  <si>
    <t>29-008-020 y 29-008-021</t>
  </si>
  <si>
    <t>66/2003</t>
  </si>
  <si>
    <t>516/2003</t>
  </si>
  <si>
    <t>1061/2003</t>
  </si>
  <si>
    <t>08-045-004 y 18-047-005.</t>
  </si>
  <si>
    <t>1761/2002</t>
  </si>
  <si>
    <t>13-237-003.</t>
  </si>
  <si>
    <t>1259/2003</t>
  </si>
  <si>
    <t>996/2003</t>
  </si>
  <si>
    <t>14-066-011</t>
  </si>
  <si>
    <t>11-050-015.</t>
  </si>
  <si>
    <t>TOTAL</t>
  </si>
  <si>
    <t>AMPARO</t>
  </si>
  <si>
    <t>NOMBRE</t>
  </si>
  <si>
    <t>IMPUESTO</t>
  </si>
  <si>
    <t>ACTUALIZACION</t>
  </si>
  <si>
    <t>INTERESES</t>
  </si>
  <si>
    <t>RECARGOS</t>
  </si>
  <si>
    <t>01-033-017</t>
  </si>
  <si>
    <t>27-025-026</t>
  </si>
  <si>
    <t>01-114-013 y  01-114-023</t>
  </si>
  <si>
    <t>AÑO</t>
  </si>
  <si>
    <t>EXPEDIENTES</t>
  </si>
  <si>
    <t>22 inmuebles según lo dispuesto por el art 28 Bis-1, Fracc. XIV LHPM</t>
  </si>
  <si>
    <t>200/2007</t>
  </si>
  <si>
    <t>OROZCO GONZALEZ MODESTO             (PAGO PARCIAL 1/2)</t>
  </si>
  <si>
    <t>1015/2005</t>
  </si>
  <si>
    <t>263/2001-I</t>
  </si>
  <si>
    <t>FIANZAS MONTERREY, S.A.</t>
  </si>
  <si>
    <t>13-106-001</t>
  </si>
  <si>
    <t>11-216-001</t>
  </si>
  <si>
    <t>370/2004</t>
  </si>
  <si>
    <t>171/2008</t>
  </si>
  <si>
    <t>ABVALI PROMOTORA DE VIVIENDA, S.A. DE C.V.</t>
  </si>
  <si>
    <t>07-062-082</t>
  </si>
  <si>
    <t>296/2004</t>
  </si>
  <si>
    <t>GRUPO ONIX DESARROLLOS INMOBILIARIOS, S.A. DE C.V.</t>
  </si>
  <si>
    <t>01-114-017</t>
  </si>
  <si>
    <t>048/2004</t>
  </si>
  <si>
    <t>01-198-021</t>
  </si>
  <si>
    <t>207/2004</t>
  </si>
  <si>
    <t>01-198-025</t>
  </si>
  <si>
    <t>SANCHEZ SHUTZ DE H. AMELIA</t>
  </si>
  <si>
    <t>1317/2003</t>
  </si>
  <si>
    <t>DE ACERO, S.A. DE C.V.</t>
  </si>
  <si>
    <t>11-011-062</t>
  </si>
  <si>
    <t>614/2004</t>
  </si>
  <si>
    <t>08-010-021</t>
  </si>
  <si>
    <t>900/2004</t>
  </si>
  <si>
    <t>11-149-003</t>
  </si>
  <si>
    <t>01-122-008 y 01-122-009</t>
  </si>
  <si>
    <t>17/2009</t>
  </si>
  <si>
    <t>DES. SENTIDO OPTIMO, S.A. DE C.V.</t>
  </si>
  <si>
    <t>07-034-005</t>
  </si>
  <si>
    <t>250/2008</t>
  </si>
  <si>
    <t>DE LA GARZA MONTEMAYOR ALVARO</t>
  </si>
  <si>
    <t>01-122-008 Y, -009</t>
  </si>
  <si>
    <t>EJERCICIO 2011</t>
  </si>
  <si>
    <t>CASTAÑEDA LOPEZ OLGA D. Y COP.</t>
  </si>
  <si>
    <t>29-038-005</t>
  </si>
  <si>
    <t>1042/2009</t>
  </si>
  <si>
    <t>IBARRA CARRERA CLAUDIA MARIA</t>
  </si>
  <si>
    <t>14-033-016</t>
  </si>
  <si>
    <t>978/2009</t>
  </si>
  <si>
    <t>VILLARREAL SAENZ LUIS CARLOS</t>
  </si>
  <si>
    <t>18-008-010</t>
  </si>
  <si>
    <t>762/2009</t>
  </si>
  <si>
    <t>09-013-009</t>
  </si>
  <si>
    <t>VILLARREAL BELL PATRICIA</t>
  </si>
  <si>
    <t>02-023-003</t>
  </si>
  <si>
    <t>327/2010</t>
  </si>
  <si>
    <t>GARZA RIOS ELEUTERIO</t>
  </si>
  <si>
    <t>20-018-006</t>
  </si>
  <si>
    <t>979/2009</t>
  </si>
  <si>
    <t>01-121-032</t>
  </si>
  <si>
    <t>GONZALEZ CISNEROS MARIA DE LOS A. (1/2)</t>
  </si>
  <si>
    <t>GONZALEZ CISNEROS MARIA DE LOS A. (2/2)</t>
  </si>
  <si>
    <t>457/2010</t>
  </si>
  <si>
    <t>GONZALEZ CHAPA RENE EDUARDO</t>
  </si>
  <si>
    <t>01-058-013</t>
  </si>
  <si>
    <t>723/2010</t>
  </si>
  <si>
    <t>SALINAS ENRIQUEZ JAIME HUMBERTO</t>
  </si>
  <si>
    <t>32-015-007</t>
  </si>
  <si>
    <t>784/2010</t>
  </si>
  <si>
    <t>TERRAKLEEN, S.A. DE C.V.</t>
  </si>
  <si>
    <t>19-002-101</t>
  </si>
  <si>
    <t>535/2010</t>
  </si>
  <si>
    <t>207/2010</t>
  </si>
  <si>
    <t>BANGO VELAZQUEZOSCAR JESUS</t>
  </si>
  <si>
    <t>11-537-009</t>
  </si>
  <si>
    <t>83/2010</t>
  </si>
  <si>
    <t>EJERCICIO 2012</t>
  </si>
  <si>
    <t>LUCIANO MORENO FELIX</t>
  </si>
  <si>
    <t>27-058-025</t>
  </si>
  <si>
    <t>510/2010</t>
  </si>
  <si>
    <t>CONSTRUCTORA FRANFO, S.A. DE C.V,</t>
  </si>
  <si>
    <t>11-199-004</t>
  </si>
  <si>
    <t>797/2010</t>
  </si>
  <si>
    <t>TREVIÑO PLANCARTE MIGUEL ANGEL</t>
  </si>
  <si>
    <t>29-094-010</t>
  </si>
  <si>
    <t>1065/2009</t>
  </si>
  <si>
    <t>MIRANDA DE LA GARZA CARLOS D.</t>
  </si>
  <si>
    <t>07-038-011</t>
  </si>
  <si>
    <t>496/2010</t>
  </si>
  <si>
    <t>GONZALEZ GUTIERREZ RICARDO</t>
  </si>
  <si>
    <t>498/2010</t>
  </si>
  <si>
    <t>195-2006</t>
  </si>
  <si>
    <t>DEL BOSQUE MARTINEZ JOAQUIN</t>
  </si>
  <si>
    <t>07-004-003</t>
  </si>
  <si>
    <t>318/2010</t>
  </si>
  <si>
    <t>EJERCICIO 2013</t>
  </si>
  <si>
    <t>CHAPA MANRIQUE LYDIA CRISTINA</t>
  </si>
  <si>
    <t>23-021-022</t>
  </si>
  <si>
    <t>RELACION DE CONTRIBUYENTES QUE HAN INTERPUESTO JUICIO DE LO CONTENCIOSO ADMINISTRATIVO O  AMPARO EN CONTRA DEL PAGO DEL IMPUESTO SOBRE ADQUISICION DE INMUEBLES, CUYA SENTENCIA FUE RESUELTA A SU FAVOR Y HAYA PROCEDIDO ALGUNA DEVOLUCION DEL IMPUESTO PAGADO</t>
  </si>
  <si>
    <t>OMITIDO EN CUMPLIMIENTO A EJECUTORIA PRONUNCIADA DENTRO DEL JUICIO DE AMPARO 460/2013</t>
  </si>
  <si>
    <t>SAFI ABOUD RICARDO</t>
  </si>
  <si>
    <t>EJERCICIO 2014</t>
  </si>
  <si>
    <t>SALINAS MALDONADO ALMA ROSA</t>
  </si>
  <si>
    <t>13-239-010</t>
  </si>
  <si>
    <t>864/2011</t>
  </si>
  <si>
    <t>539/2011</t>
  </si>
  <si>
    <t>FLORES FERNANDEZ FRANCISCO JAVIER</t>
  </si>
  <si>
    <t>27-020-013</t>
  </si>
  <si>
    <t>877/2012</t>
  </si>
  <si>
    <t>IBAÑEZ RIVERA JOSE RAFAEL EUGENIO</t>
  </si>
  <si>
    <t>16-004-006 y 16-004-020</t>
  </si>
  <si>
    <t>804/2010</t>
  </si>
  <si>
    <t>520/2010</t>
  </si>
  <si>
    <t>VIA VALORES INMOBILIARIOS, S. A. DE C. V.</t>
  </si>
  <si>
    <t>CENICEROS RODRIGUEZ ROBERTO</t>
  </si>
  <si>
    <t>01-035-006</t>
  </si>
  <si>
    <t>671/2011</t>
  </si>
  <si>
    <t>10-000-840 Y 10-000-743</t>
  </si>
  <si>
    <t>072/2013</t>
  </si>
  <si>
    <t>EJERCICIO 2015</t>
  </si>
  <si>
    <t>CANTU ALANIS MARIA ESTHER</t>
  </si>
  <si>
    <t>13-101-004</t>
  </si>
  <si>
    <t>559/2013</t>
  </si>
  <si>
    <t xml:space="preserve"> KALIFA PEREZ MARIA CRISTINA, KALIFA PEREZ MARIA GABRIELA, KALIFA PEREZ MARIA MARCELA Y KALIFA PEREZ SALVADOR</t>
  </si>
  <si>
    <t>09-013-020</t>
  </si>
  <si>
    <t>182/2014</t>
  </si>
  <si>
    <t>TORRES CUESTA VICTOR MANUEL</t>
  </si>
  <si>
    <t>16-031-011</t>
  </si>
  <si>
    <t>368/2011</t>
  </si>
  <si>
    <t>INMOBILIARIA CERRO GORDO, S.A. DE C.V.</t>
  </si>
  <si>
    <t>06-012-006</t>
  </si>
  <si>
    <t>32-040-005, 32-040-010, 32-019-011</t>
  </si>
  <si>
    <t>228/2013</t>
  </si>
  <si>
    <t>PROMOTORA VALLE DE COLORINES,S. A. DE C. V.</t>
  </si>
  <si>
    <t>HADJOPULOS COINDREAU JANINE</t>
  </si>
  <si>
    <t>10-000-117 (30.5%)</t>
  </si>
  <si>
    <t>592/2013</t>
  </si>
  <si>
    <t>INMUEBLES EL URO, S.A. DE C.V.</t>
  </si>
  <si>
    <t>10-000-117 (69.5%)</t>
  </si>
  <si>
    <t>401/2014</t>
  </si>
  <si>
    <t>MARTINEZ CABALLERO AVRIL IVETTE</t>
  </si>
  <si>
    <t>13-044-020</t>
  </si>
  <si>
    <t>714/2014</t>
  </si>
  <si>
    <t>EJERCICIO 2016</t>
  </si>
  <si>
    <t>11-007-009</t>
  </si>
  <si>
    <t>82/2014</t>
  </si>
  <si>
    <t xml:space="preserve"> MALDONADO GARCIA HUMBERTO Y OTROS COAGRAVIADOS</t>
  </si>
  <si>
    <t>SE CANCELA TRAMITE</t>
  </si>
  <si>
    <t>(-229085.24)</t>
  </si>
  <si>
    <t>(-26963.33)</t>
  </si>
  <si>
    <t>(-134425.45)</t>
  </si>
  <si>
    <t>(-390,474.02)</t>
  </si>
  <si>
    <t>10-000-017 (30.5%)</t>
  </si>
  <si>
    <t>TITULOS ACCIONARIOS, S.A. DE C.V.</t>
  </si>
  <si>
    <t>09-014-021</t>
  </si>
  <si>
    <t>81/2014</t>
  </si>
  <si>
    <t xml:space="preserve">OSUNA MORALES ADRIAN </t>
  </si>
  <si>
    <t>11-005-003 Y 11-005-021</t>
  </si>
  <si>
    <t>458/2015</t>
  </si>
  <si>
    <t>ELIZONDO RIOS BERNARDO DE JESUS</t>
  </si>
  <si>
    <t>19-002-109, 119, 120, 130, 139, 150, 108, 122, 123, 124, 125, 142 Y 147</t>
  </si>
  <si>
    <t>645/2014</t>
  </si>
  <si>
    <t>EJERCICIO 2017</t>
  </si>
  <si>
    <t>DESARROLLOS FIVE STAR, S.A. DE C.V.</t>
  </si>
  <si>
    <t>11-553-255 Y 11553-290</t>
  </si>
  <si>
    <t>630/2015</t>
  </si>
  <si>
    <t>MORALES GONZALEZ HECTOR Y OTRA COAG.</t>
  </si>
  <si>
    <t>18-004-009</t>
  </si>
  <si>
    <t>501/2015</t>
  </si>
  <si>
    <t>ELGAR PROMOTORES, S.A. DE C.V.</t>
  </si>
  <si>
    <t>32-041-007, 32,041-008,32-041-009, 32-041-010, 32-041-011, 32-041-012 Y 32-041-013</t>
  </si>
  <si>
    <t>550/2015</t>
  </si>
  <si>
    <t>PEREZ CHAPA RICARDO</t>
  </si>
  <si>
    <t>20-006-005</t>
  </si>
  <si>
    <t>JC-1583/2015</t>
  </si>
  <si>
    <t>INMOBILIARIA PAISAJES DEL HUAJUCO, S.A. DE C.V.</t>
  </si>
  <si>
    <t>01-124-010, 01-124-011, 01-124-014 Y 01-124-023</t>
  </si>
  <si>
    <t>629/2015</t>
  </si>
  <si>
    <t>CORTE AL 31 DE DICIEMBRE DEL 2017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</si>
</sst>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0.0"/>
    <numFmt numFmtId="180" formatCode="mmm\-yyyy"/>
    <numFmt numFmtId="181" formatCode="_-* #,##0_-;\-* #,##0_-;_-* &quot;-&quot;??_-;_-@_-"/>
    <numFmt numFmtId="182" formatCode="[$-80A]dddd\,\ dd&quot; de &quot;mmmm&quot; de &quot;yyyy"/>
    <numFmt numFmtId="183" formatCode="[$-80A]d&quot; de &quot;mmmm&quot; de &quot;yyyy;@"/>
    <numFmt numFmtId="184" formatCode="dd/mm/yyyy;@"/>
    <numFmt numFmtId="185" formatCode="_-* #,##0.0_-;\-* #,##0.0_-;_-* &quot;-&quot;??_-;_-@_-"/>
    <numFmt numFmtId="186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43" fontId="5" fillId="33" borderId="0" xfId="0" applyNumberFormat="1" applyFont="1" applyFill="1" applyBorder="1" applyAlignment="1">
      <alignment/>
    </xf>
    <xf numFmtId="43" fontId="5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43" fontId="5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3" fontId="4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15" fontId="0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3" fontId="11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 vertical="center" wrapText="1"/>
    </xf>
    <xf numFmtId="43" fontId="4" fillId="33" borderId="11" xfId="49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4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14" fontId="0" fillId="33" borderId="14" xfId="0" applyNumberFormat="1" applyFont="1" applyFill="1" applyBorder="1" applyAlignment="1">
      <alignment/>
    </xf>
    <xf numFmtId="15" fontId="0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3" fontId="0" fillId="0" borderId="10" xfId="49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3" fontId="0" fillId="34" borderId="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3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43" fontId="11" fillId="0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14" fontId="0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43" fontId="11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3" fontId="0" fillId="33" borderId="0" xfId="49" applyFont="1" applyFill="1" applyBorder="1" applyAlignment="1">
      <alignment vertical="center" wrapText="1"/>
    </xf>
    <xf numFmtId="43" fontId="5" fillId="33" borderId="0" xfId="49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10" xfId="49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8" xfId="0" applyFont="1" applyFill="1" applyBorder="1" applyAlignment="1">
      <alignment horizontal="center"/>
    </xf>
    <xf numFmtId="43" fontId="0" fillId="35" borderId="18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43" fontId="4" fillId="33" borderId="12" xfId="49" applyFont="1" applyFill="1" applyBorder="1" applyAlignment="1">
      <alignment/>
    </xf>
    <xf numFmtId="0" fontId="8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3" fontId="0" fillId="0" borderId="20" xfId="49" applyFont="1" applyFill="1" applyBorder="1" applyAlignment="1">
      <alignment vertical="center"/>
    </xf>
    <xf numFmtId="43" fontId="0" fillId="0" borderId="20" xfId="0" applyNumberFormat="1" applyFont="1" applyBorder="1" applyAlignment="1">
      <alignment vertical="center"/>
    </xf>
    <xf numFmtId="43" fontId="0" fillId="0" borderId="20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14" fontId="0" fillId="0" borderId="20" xfId="0" applyNumberFormat="1" applyFont="1" applyBorder="1" applyAlignment="1">
      <alignment vertical="center"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43" fontId="0" fillId="35" borderId="22" xfId="0" applyNumberFormat="1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tabSelected="1" zoomScalePageLayoutView="0" workbookViewId="0" topLeftCell="A1">
      <pane ySplit="3" topLeftCell="A57" activePane="bottomLeft" state="frozen"/>
      <selection pane="topLeft" activeCell="A1" sqref="A1"/>
      <selection pane="bottomLeft" activeCell="A2" sqref="A2:N2"/>
    </sheetView>
  </sheetViews>
  <sheetFormatPr defaultColWidth="9.33203125" defaultRowHeight="11.25"/>
  <cols>
    <col min="1" max="1" width="35.16015625" style="2" customWidth="1"/>
    <col min="2" max="2" width="6.16015625" style="2" customWidth="1"/>
    <col min="3" max="3" width="28.33203125" style="2" customWidth="1"/>
    <col min="4" max="4" width="4.66015625" style="2" bestFit="1" customWidth="1"/>
    <col min="5" max="5" width="17.83203125" style="2" customWidth="1"/>
    <col min="6" max="6" width="15.66015625" style="2" customWidth="1"/>
    <col min="7" max="7" width="16.66015625" style="2" customWidth="1"/>
    <col min="8" max="8" width="12.16015625" style="2" customWidth="1"/>
    <col min="9" max="9" width="10.16015625" style="2" customWidth="1"/>
    <col min="10" max="10" width="11" style="2" customWidth="1"/>
    <col min="11" max="11" width="18.5" style="2" customWidth="1"/>
    <col min="12" max="12" width="17.66015625" style="2" customWidth="1"/>
    <col min="13" max="13" width="21.5" style="2" customWidth="1"/>
    <col min="14" max="14" width="14.66015625" style="2" customWidth="1"/>
    <col min="15" max="15" width="13" style="2" bestFit="1" customWidth="1"/>
    <col min="16" max="16384" width="9.33203125" style="2" customWidth="1"/>
  </cols>
  <sheetData>
    <row r="1" ht="12.75">
      <c r="A1" s="5" t="s">
        <v>354</v>
      </c>
    </row>
    <row r="2" spans="1:14" s="6" customFormat="1" ht="36" customHeight="1">
      <c r="A2" s="171" t="s">
        <v>274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s="4" customFormat="1" ht="18">
      <c r="A3" s="8" t="s">
        <v>174</v>
      </c>
      <c r="B3" s="8" t="s">
        <v>182</v>
      </c>
      <c r="C3" s="8" t="s">
        <v>183</v>
      </c>
      <c r="D3" s="8"/>
      <c r="E3" s="9" t="s">
        <v>175</v>
      </c>
      <c r="F3" s="9" t="s">
        <v>176</v>
      </c>
      <c r="G3" s="9" t="s">
        <v>177</v>
      </c>
      <c r="H3" s="9" t="s">
        <v>178</v>
      </c>
      <c r="I3" s="9" t="s">
        <v>136</v>
      </c>
      <c r="J3" s="9" t="s">
        <v>137</v>
      </c>
      <c r="K3" s="9" t="s">
        <v>172</v>
      </c>
      <c r="L3" s="8" t="s">
        <v>173</v>
      </c>
      <c r="M3" s="8" t="s">
        <v>147</v>
      </c>
      <c r="N3" s="22" t="s">
        <v>26</v>
      </c>
    </row>
    <row r="4" spans="1:16" s="1" customFormat="1" ht="11.25">
      <c r="A4" s="38" t="s">
        <v>156</v>
      </c>
      <c r="B4" s="46">
        <v>2002</v>
      </c>
      <c r="C4" s="109" t="s">
        <v>157</v>
      </c>
      <c r="D4" s="109">
        <v>1</v>
      </c>
      <c r="E4" s="112">
        <v>1300734.4</v>
      </c>
      <c r="F4" s="112">
        <v>181653.32</v>
      </c>
      <c r="G4" s="112">
        <v>1071275.92</v>
      </c>
      <c r="H4" s="112">
        <v>0</v>
      </c>
      <c r="I4" s="113">
        <v>0</v>
      </c>
      <c r="J4" s="112">
        <v>0</v>
      </c>
      <c r="K4" s="112">
        <f>SUM(E4:J4)</f>
        <v>2553663.6399999997</v>
      </c>
      <c r="L4" s="55" t="s">
        <v>155</v>
      </c>
      <c r="M4" s="46"/>
      <c r="N4" s="46"/>
      <c r="O4" s="10"/>
      <c r="P4" s="10"/>
    </row>
    <row r="5" spans="1:16" s="1" customFormat="1" ht="11.25">
      <c r="A5" s="13"/>
      <c r="B5" s="14"/>
      <c r="C5" s="15"/>
      <c r="D5" s="21">
        <f>SUM(D4)</f>
        <v>1</v>
      </c>
      <c r="E5" s="16">
        <v>0</v>
      </c>
      <c r="F5" s="16">
        <v>0</v>
      </c>
      <c r="G5" s="16">
        <v>0</v>
      </c>
      <c r="H5" s="16">
        <v>0</v>
      </c>
      <c r="I5" s="17">
        <v>0</v>
      </c>
      <c r="J5" s="16">
        <v>0</v>
      </c>
      <c r="K5" s="16">
        <v>0</v>
      </c>
      <c r="L5" s="18"/>
      <c r="M5" s="14"/>
      <c r="N5" s="62"/>
      <c r="O5" s="10"/>
      <c r="P5" s="10"/>
    </row>
    <row r="6" spans="1:16" s="1" customFormat="1" ht="11.25">
      <c r="A6" s="38" t="s">
        <v>54</v>
      </c>
      <c r="B6" s="46">
        <v>2004</v>
      </c>
      <c r="C6" s="109" t="s">
        <v>165</v>
      </c>
      <c r="D6" s="109">
        <v>2</v>
      </c>
      <c r="E6" s="40">
        <v>126000</v>
      </c>
      <c r="F6" s="40">
        <v>2880</v>
      </c>
      <c r="G6" s="40">
        <v>11606.4</v>
      </c>
      <c r="H6" s="40">
        <v>540</v>
      </c>
      <c r="I6" s="40">
        <v>0</v>
      </c>
      <c r="J6" s="40">
        <v>0</v>
      </c>
      <c r="K6" s="40">
        <f>SUM(E6:J6)</f>
        <v>141026.4</v>
      </c>
      <c r="L6" s="55" t="s">
        <v>164</v>
      </c>
      <c r="M6" s="46"/>
      <c r="N6" s="46"/>
      <c r="O6" s="10"/>
      <c r="P6" s="10"/>
    </row>
    <row r="7" spans="1:16" s="1" customFormat="1" ht="11.25">
      <c r="A7" s="38" t="s">
        <v>55</v>
      </c>
      <c r="B7" s="46">
        <v>2004</v>
      </c>
      <c r="C7" s="109" t="s">
        <v>181</v>
      </c>
      <c r="D7" s="109">
        <v>2</v>
      </c>
      <c r="E7" s="40">
        <v>126000</v>
      </c>
      <c r="F7" s="40">
        <v>6161.4</v>
      </c>
      <c r="G7" s="40">
        <v>34361.97</v>
      </c>
      <c r="H7" s="40">
        <v>0</v>
      </c>
      <c r="I7" s="40">
        <v>0</v>
      </c>
      <c r="J7" s="40">
        <v>0</v>
      </c>
      <c r="K7" s="40">
        <f aca="true" t="shared" si="0" ref="K7:K16">SUM(E7:J7)</f>
        <v>166523.37</v>
      </c>
      <c r="L7" s="55" t="s">
        <v>163</v>
      </c>
      <c r="M7" s="46"/>
      <c r="N7" s="46"/>
      <c r="O7" s="10"/>
      <c r="P7" s="10"/>
    </row>
    <row r="8" spans="1:16" s="1" customFormat="1" ht="11.25">
      <c r="A8" s="38" t="s">
        <v>13</v>
      </c>
      <c r="B8" s="46">
        <v>2004</v>
      </c>
      <c r="C8" s="110" t="s">
        <v>180</v>
      </c>
      <c r="D8" s="110">
        <v>1</v>
      </c>
      <c r="E8" s="40">
        <v>36352.42</v>
      </c>
      <c r="F8" s="40">
        <v>2039.37</v>
      </c>
      <c r="G8" s="40">
        <v>11517.54</v>
      </c>
      <c r="H8" s="40">
        <v>0</v>
      </c>
      <c r="I8" s="40">
        <v>0</v>
      </c>
      <c r="J8" s="40">
        <v>0</v>
      </c>
      <c r="K8" s="40">
        <f t="shared" si="0"/>
        <v>49909.33</v>
      </c>
      <c r="L8" s="55" t="s">
        <v>162</v>
      </c>
      <c r="M8" s="46"/>
      <c r="N8" s="46"/>
      <c r="O8" s="10"/>
      <c r="P8" s="10"/>
    </row>
    <row r="9" spans="1:16" s="1" customFormat="1" ht="11.25">
      <c r="A9" s="38" t="s">
        <v>7</v>
      </c>
      <c r="B9" s="46">
        <v>2004</v>
      </c>
      <c r="C9" s="109" t="s">
        <v>171</v>
      </c>
      <c r="D9" s="109">
        <v>1</v>
      </c>
      <c r="E9" s="40">
        <v>550000</v>
      </c>
      <c r="F9" s="40">
        <v>11330</v>
      </c>
      <c r="G9" s="40">
        <v>70166.25</v>
      </c>
      <c r="H9" s="40">
        <v>0</v>
      </c>
      <c r="I9" s="40">
        <v>0</v>
      </c>
      <c r="J9" s="40">
        <v>0</v>
      </c>
      <c r="K9" s="40">
        <f t="shared" si="0"/>
        <v>631496.25</v>
      </c>
      <c r="L9" s="55" t="s">
        <v>168</v>
      </c>
      <c r="M9" s="46"/>
      <c r="N9" s="49">
        <v>38187</v>
      </c>
      <c r="O9" s="10"/>
      <c r="P9" s="10"/>
    </row>
    <row r="10" spans="1:16" s="1" customFormat="1" ht="11.25">
      <c r="A10" s="38" t="s">
        <v>189</v>
      </c>
      <c r="B10" s="46">
        <v>2004</v>
      </c>
      <c r="C10" s="109" t="s">
        <v>190</v>
      </c>
      <c r="D10" s="109">
        <v>1</v>
      </c>
      <c r="E10" s="40">
        <v>103811.4</v>
      </c>
      <c r="F10" s="40">
        <v>3498.67</v>
      </c>
      <c r="G10" s="40">
        <v>17706.16</v>
      </c>
      <c r="H10" s="40">
        <v>0</v>
      </c>
      <c r="I10" s="40">
        <v>0</v>
      </c>
      <c r="J10" s="40">
        <v>0</v>
      </c>
      <c r="K10" s="40">
        <f t="shared" si="0"/>
        <v>125016.23</v>
      </c>
      <c r="L10" s="53" t="s">
        <v>204</v>
      </c>
      <c r="M10" s="46"/>
      <c r="N10" s="111">
        <v>38301</v>
      </c>
      <c r="O10" s="10"/>
      <c r="P10" s="10"/>
    </row>
    <row r="11" spans="1:16" s="1" customFormat="1" ht="11.25">
      <c r="A11" s="38" t="s">
        <v>8</v>
      </c>
      <c r="B11" s="46">
        <v>2004</v>
      </c>
      <c r="C11" s="109" t="s">
        <v>191</v>
      </c>
      <c r="D11" s="109">
        <v>1</v>
      </c>
      <c r="E11" s="40">
        <v>37000</v>
      </c>
      <c r="F11" s="40">
        <v>2582.49</v>
      </c>
      <c r="G11" s="40">
        <v>4156.16</v>
      </c>
      <c r="H11" s="40">
        <v>0</v>
      </c>
      <c r="I11" s="40">
        <v>0</v>
      </c>
      <c r="J11" s="40">
        <v>0</v>
      </c>
      <c r="K11" s="40">
        <f t="shared" si="0"/>
        <v>43738.649999999994</v>
      </c>
      <c r="L11" s="55" t="s">
        <v>192</v>
      </c>
      <c r="M11" s="46"/>
      <c r="N11" s="49">
        <v>38330</v>
      </c>
      <c r="O11" s="10"/>
      <c r="P11" s="10"/>
    </row>
    <row r="12" spans="1:16" s="1" customFormat="1" ht="11.25">
      <c r="A12" s="38" t="s">
        <v>10</v>
      </c>
      <c r="B12" s="46">
        <v>2004</v>
      </c>
      <c r="C12" s="109" t="s">
        <v>158</v>
      </c>
      <c r="D12" s="109">
        <v>1</v>
      </c>
      <c r="E12" s="40">
        <v>82518.8</v>
      </c>
      <c r="F12" s="40">
        <v>11006.56</v>
      </c>
      <c r="G12" s="40">
        <v>65698.76</v>
      </c>
      <c r="H12" s="40">
        <v>0</v>
      </c>
      <c r="I12" s="40">
        <v>0</v>
      </c>
      <c r="J12" s="40">
        <v>0</v>
      </c>
      <c r="K12" s="40">
        <f t="shared" si="0"/>
        <v>159224.12</v>
      </c>
      <c r="L12" s="55"/>
      <c r="M12" s="46" t="s">
        <v>188</v>
      </c>
      <c r="N12" s="46"/>
      <c r="O12" s="10"/>
      <c r="P12" s="10"/>
    </row>
    <row r="13" spans="1:16" s="1" customFormat="1" ht="11.25">
      <c r="A13" s="38" t="s">
        <v>12</v>
      </c>
      <c r="B13" s="46">
        <v>2004</v>
      </c>
      <c r="C13" s="109" t="s">
        <v>161</v>
      </c>
      <c r="D13" s="109">
        <v>2</v>
      </c>
      <c r="E13" s="40">
        <v>112000</v>
      </c>
      <c r="F13" s="40">
        <v>14940.8</v>
      </c>
      <c r="G13" s="40">
        <v>91080</v>
      </c>
      <c r="H13" s="40">
        <v>0</v>
      </c>
      <c r="I13" s="40">
        <v>0</v>
      </c>
      <c r="J13" s="40">
        <v>0</v>
      </c>
      <c r="K13" s="40">
        <f t="shared" si="0"/>
        <v>218020.8</v>
      </c>
      <c r="L13" s="55"/>
      <c r="M13" s="46" t="s">
        <v>160</v>
      </c>
      <c r="N13" s="46"/>
      <c r="O13" s="10"/>
      <c r="P13" s="10"/>
    </row>
    <row r="14" spans="1:16" s="1" customFormat="1" ht="11.25">
      <c r="A14" s="38" t="s">
        <v>14</v>
      </c>
      <c r="B14" s="46">
        <v>2004</v>
      </c>
      <c r="C14" s="109" t="s">
        <v>170</v>
      </c>
      <c r="D14" s="109">
        <v>1</v>
      </c>
      <c r="E14" s="42">
        <v>42011</v>
      </c>
      <c r="F14" s="42">
        <v>1835.88</v>
      </c>
      <c r="G14" s="42">
        <v>10523.25</v>
      </c>
      <c r="H14" s="42">
        <v>0</v>
      </c>
      <c r="I14" s="42">
        <v>0</v>
      </c>
      <c r="J14" s="42">
        <v>0</v>
      </c>
      <c r="K14" s="40">
        <f t="shared" si="0"/>
        <v>54370.13</v>
      </c>
      <c r="L14" s="55" t="s">
        <v>169</v>
      </c>
      <c r="M14" s="46"/>
      <c r="N14" s="49">
        <v>38208</v>
      </c>
      <c r="O14" s="10"/>
      <c r="P14" s="10"/>
    </row>
    <row r="15" spans="1:16" s="1" customFormat="1" ht="11.25">
      <c r="A15" s="38" t="s">
        <v>11</v>
      </c>
      <c r="B15" s="46">
        <v>2004</v>
      </c>
      <c r="C15" s="110" t="s">
        <v>179</v>
      </c>
      <c r="D15" s="110">
        <v>1</v>
      </c>
      <c r="E15" s="40">
        <v>35000</v>
      </c>
      <c r="F15" s="40">
        <v>2941.47</v>
      </c>
      <c r="G15" s="40">
        <v>16348.25</v>
      </c>
      <c r="H15" s="40">
        <v>525</v>
      </c>
      <c r="I15" s="40">
        <v>0</v>
      </c>
      <c r="J15" s="40">
        <v>0</v>
      </c>
      <c r="K15" s="40">
        <f t="shared" si="0"/>
        <v>54814.72</v>
      </c>
      <c r="L15" s="55" t="s">
        <v>159</v>
      </c>
      <c r="M15" s="46"/>
      <c r="N15" s="46"/>
      <c r="O15" s="10"/>
      <c r="P15" s="10"/>
    </row>
    <row r="16" spans="1:16" s="1" customFormat="1" ht="11.25">
      <c r="A16" s="38" t="s">
        <v>9</v>
      </c>
      <c r="B16" s="46">
        <v>2004</v>
      </c>
      <c r="C16" s="109" t="s">
        <v>167</v>
      </c>
      <c r="D16" s="109">
        <v>1</v>
      </c>
      <c r="E16" s="40">
        <v>30389.18</v>
      </c>
      <c r="F16" s="40">
        <v>2151.55</v>
      </c>
      <c r="G16" s="40">
        <v>11551.95</v>
      </c>
      <c r="H16" s="40">
        <v>0</v>
      </c>
      <c r="I16" s="40">
        <v>0</v>
      </c>
      <c r="J16" s="40">
        <v>0</v>
      </c>
      <c r="K16" s="40">
        <f t="shared" si="0"/>
        <v>44092.68</v>
      </c>
      <c r="L16" s="55" t="s">
        <v>166</v>
      </c>
      <c r="M16" s="46"/>
      <c r="N16" s="111">
        <v>38134</v>
      </c>
      <c r="O16" s="10"/>
      <c r="P16" s="10"/>
    </row>
    <row r="17" spans="1:16" s="1" customFormat="1" ht="11.25">
      <c r="A17" s="13"/>
      <c r="B17" s="14"/>
      <c r="C17" s="15"/>
      <c r="D17" s="15">
        <f>SUM(D6:D16)</f>
        <v>14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6">
        <v>0</v>
      </c>
      <c r="K17" s="16">
        <v>0</v>
      </c>
      <c r="L17" s="18"/>
      <c r="M17" s="14"/>
      <c r="N17" s="63"/>
      <c r="O17" s="10"/>
      <c r="P17" s="10"/>
    </row>
    <row r="18" spans="1:16" s="1" customFormat="1" ht="18">
      <c r="A18" s="38" t="s">
        <v>194</v>
      </c>
      <c r="B18" s="74">
        <v>2005</v>
      </c>
      <c r="C18" s="109" t="s">
        <v>195</v>
      </c>
      <c r="D18" s="109">
        <v>1</v>
      </c>
      <c r="E18" s="40">
        <v>396000</v>
      </c>
      <c r="F18" s="40">
        <v>13153.4</v>
      </c>
      <c r="G18" s="40">
        <v>55284.31</v>
      </c>
      <c r="H18" s="40">
        <v>0</v>
      </c>
      <c r="I18" s="40">
        <v>0</v>
      </c>
      <c r="J18" s="40">
        <v>0</v>
      </c>
      <c r="K18" s="40">
        <f>SUM(E18:J18)</f>
        <v>464437.71</v>
      </c>
      <c r="L18" s="55" t="s">
        <v>196</v>
      </c>
      <c r="M18" s="46"/>
      <c r="N18" s="49">
        <v>38365</v>
      </c>
      <c r="O18" s="10"/>
      <c r="P18" s="10"/>
    </row>
    <row r="19" spans="1:16" s="1" customFormat="1" ht="22.5">
      <c r="A19" s="38" t="s">
        <v>73</v>
      </c>
      <c r="B19" s="39">
        <v>2005</v>
      </c>
      <c r="C19" s="109" t="s">
        <v>74</v>
      </c>
      <c r="D19" s="109">
        <v>1</v>
      </c>
      <c r="E19" s="40">
        <v>6485.05</v>
      </c>
      <c r="F19" s="40">
        <v>59.66</v>
      </c>
      <c r="G19" s="40">
        <v>687.19</v>
      </c>
      <c r="H19" s="40">
        <v>0</v>
      </c>
      <c r="I19" s="40">
        <v>0</v>
      </c>
      <c r="J19" s="40">
        <v>0</v>
      </c>
      <c r="K19" s="40">
        <f>SUM(E19:J19)</f>
        <v>7231.9</v>
      </c>
      <c r="L19" s="53" t="s">
        <v>75</v>
      </c>
      <c r="M19" s="46"/>
      <c r="N19" s="49">
        <v>38664</v>
      </c>
      <c r="O19" s="10"/>
      <c r="P19" s="10"/>
    </row>
    <row r="20" spans="1:16" s="1" customFormat="1" ht="11.25">
      <c r="A20" s="38" t="s">
        <v>205</v>
      </c>
      <c r="B20" s="39">
        <v>2005</v>
      </c>
      <c r="C20" s="109" t="s">
        <v>206</v>
      </c>
      <c r="D20" s="109">
        <v>1</v>
      </c>
      <c r="E20" s="40">
        <v>971131.98</v>
      </c>
      <c r="F20" s="40">
        <v>36713.47</v>
      </c>
      <c r="G20" s="40">
        <v>136059.14</v>
      </c>
      <c r="H20" s="40">
        <v>0</v>
      </c>
      <c r="I20" s="40">
        <v>0</v>
      </c>
      <c r="J20" s="40">
        <v>0</v>
      </c>
      <c r="K20" s="40">
        <f aca="true" t="shared" si="1" ref="K20:K28">SUM(E20:J20)</f>
        <v>1143904.5899999999</v>
      </c>
      <c r="L20" s="53" t="s">
        <v>207</v>
      </c>
      <c r="M20" s="46"/>
      <c r="N20" s="49">
        <v>38505</v>
      </c>
      <c r="O20" s="10"/>
      <c r="P20" s="10"/>
    </row>
    <row r="21" spans="1:16" s="1" customFormat="1" ht="11.25">
      <c r="A21" s="38" t="s">
        <v>15</v>
      </c>
      <c r="B21" s="39">
        <v>2005</v>
      </c>
      <c r="C21" s="109" t="s">
        <v>200</v>
      </c>
      <c r="D21" s="109">
        <v>1</v>
      </c>
      <c r="E21" s="40">
        <v>78440</v>
      </c>
      <c r="F21" s="40">
        <v>3348.94</v>
      </c>
      <c r="G21" s="40">
        <v>17175.68</v>
      </c>
      <c r="H21" s="40">
        <v>0</v>
      </c>
      <c r="I21" s="40"/>
      <c r="J21" s="40">
        <v>0</v>
      </c>
      <c r="K21" s="40">
        <f t="shared" si="1"/>
        <v>98964.62</v>
      </c>
      <c r="L21" s="53" t="s">
        <v>201</v>
      </c>
      <c r="M21" s="46"/>
      <c r="N21" s="49">
        <v>38450</v>
      </c>
      <c r="O21" s="10"/>
      <c r="P21" s="10"/>
    </row>
    <row r="22" spans="1:16" s="1" customFormat="1" ht="11.25">
      <c r="A22" s="38" t="s">
        <v>15</v>
      </c>
      <c r="B22" s="39">
        <v>2005</v>
      </c>
      <c r="C22" s="109" t="s">
        <v>202</v>
      </c>
      <c r="D22" s="109">
        <v>1</v>
      </c>
      <c r="E22" s="40">
        <v>121560</v>
      </c>
      <c r="F22" s="40">
        <v>5189.91</v>
      </c>
      <c r="G22" s="40">
        <v>26617.48</v>
      </c>
      <c r="H22" s="40">
        <v>0</v>
      </c>
      <c r="I22" s="40">
        <v>0</v>
      </c>
      <c r="J22" s="40">
        <v>0</v>
      </c>
      <c r="K22" s="40">
        <f t="shared" si="1"/>
        <v>153367.39</v>
      </c>
      <c r="L22" s="53" t="s">
        <v>201</v>
      </c>
      <c r="M22" s="46"/>
      <c r="N22" s="49">
        <v>38450</v>
      </c>
      <c r="O22" s="10"/>
      <c r="P22" s="10"/>
    </row>
    <row r="23" spans="1:16" s="1" customFormat="1" ht="18">
      <c r="A23" s="38" t="s">
        <v>197</v>
      </c>
      <c r="B23" s="39">
        <v>2005</v>
      </c>
      <c r="C23" s="109" t="s">
        <v>195</v>
      </c>
      <c r="D23" s="109">
        <v>1</v>
      </c>
      <c r="E23" s="40">
        <v>324000</v>
      </c>
      <c r="F23" s="40">
        <v>11056.42</v>
      </c>
      <c r="G23" s="40">
        <v>45232.62</v>
      </c>
      <c r="H23" s="40">
        <v>0</v>
      </c>
      <c r="I23" s="40">
        <v>0</v>
      </c>
      <c r="J23" s="40">
        <v>0</v>
      </c>
      <c r="K23" s="40">
        <f t="shared" si="1"/>
        <v>380289.04</v>
      </c>
      <c r="L23" s="53" t="s">
        <v>196</v>
      </c>
      <c r="M23" s="46"/>
      <c r="N23" s="49">
        <v>38365</v>
      </c>
      <c r="O23" s="10"/>
      <c r="P23" s="10"/>
    </row>
    <row r="24" spans="1:16" s="1" customFormat="1" ht="11.25">
      <c r="A24" s="38" t="s">
        <v>59</v>
      </c>
      <c r="B24" s="39">
        <v>2005</v>
      </c>
      <c r="C24" s="109" t="s">
        <v>60</v>
      </c>
      <c r="D24" s="109">
        <v>1</v>
      </c>
      <c r="E24" s="40">
        <v>1396278.92</v>
      </c>
      <c r="F24" s="40">
        <v>36808.32</v>
      </c>
      <c r="G24" s="40">
        <v>242181.33</v>
      </c>
      <c r="H24" s="40">
        <v>41678.37</v>
      </c>
      <c r="I24" s="40">
        <v>0</v>
      </c>
      <c r="J24" s="40">
        <v>0</v>
      </c>
      <c r="K24" s="40">
        <f t="shared" si="1"/>
        <v>1716946.9400000002</v>
      </c>
      <c r="L24" s="53" t="s">
        <v>61</v>
      </c>
      <c r="M24" s="46"/>
      <c r="N24" s="49">
        <v>38594</v>
      </c>
      <c r="O24" s="10"/>
      <c r="P24" s="10"/>
    </row>
    <row r="25" spans="1:16" s="1" customFormat="1" ht="11.25">
      <c r="A25" s="38" t="s">
        <v>17</v>
      </c>
      <c r="B25" s="39">
        <v>2005</v>
      </c>
      <c r="C25" s="109" t="s">
        <v>208</v>
      </c>
      <c r="D25" s="109">
        <v>1</v>
      </c>
      <c r="E25" s="40">
        <v>102103.89</v>
      </c>
      <c r="F25" s="40">
        <v>1440.83</v>
      </c>
      <c r="G25" s="40">
        <v>9686.6</v>
      </c>
      <c r="H25" s="40">
        <v>4084.16</v>
      </c>
      <c r="I25" s="40">
        <v>0</v>
      </c>
      <c r="J25" s="40">
        <v>0</v>
      </c>
      <c r="K25" s="40">
        <f t="shared" si="1"/>
        <v>117315.48000000001</v>
      </c>
      <c r="L25" s="53" t="s">
        <v>209</v>
      </c>
      <c r="M25" s="46"/>
      <c r="N25" s="49">
        <v>38503</v>
      </c>
      <c r="O25" s="10"/>
      <c r="P25" s="10"/>
    </row>
    <row r="26" spans="1:16" s="1" customFormat="1" ht="11.25">
      <c r="A26" s="38" t="s">
        <v>18</v>
      </c>
      <c r="B26" s="39">
        <v>2005</v>
      </c>
      <c r="C26" s="109" t="s">
        <v>210</v>
      </c>
      <c r="D26" s="109">
        <v>1</v>
      </c>
      <c r="E26" s="40">
        <v>80192</v>
      </c>
      <c r="F26" s="40">
        <v>3552.5</v>
      </c>
      <c r="G26" s="40">
        <v>13817.85</v>
      </c>
      <c r="H26" s="40">
        <v>0</v>
      </c>
      <c r="I26" s="40">
        <v>0</v>
      </c>
      <c r="J26" s="40">
        <v>0</v>
      </c>
      <c r="K26" s="40">
        <f t="shared" si="1"/>
        <v>97562.35</v>
      </c>
      <c r="L26" s="53" t="s">
        <v>6</v>
      </c>
      <c r="M26" s="46"/>
      <c r="N26" s="49">
        <v>38520</v>
      </c>
      <c r="O26" s="10"/>
      <c r="P26" s="10"/>
    </row>
    <row r="27" spans="1:16" s="1" customFormat="1" ht="22.5">
      <c r="A27" s="38" t="s">
        <v>77</v>
      </c>
      <c r="B27" s="39">
        <v>2005</v>
      </c>
      <c r="C27" s="109" t="s">
        <v>84</v>
      </c>
      <c r="D27" s="109">
        <v>1</v>
      </c>
      <c r="E27" s="40">
        <v>13287.55</v>
      </c>
      <c r="F27" s="40">
        <v>154.13</v>
      </c>
      <c r="G27" s="40">
        <v>1008.12</v>
      </c>
      <c r="H27" s="40">
        <v>0</v>
      </c>
      <c r="I27" s="40">
        <v>0</v>
      </c>
      <c r="J27" s="40">
        <v>0</v>
      </c>
      <c r="K27" s="40">
        <f t="shared" si="1"/>
        <v>14449.8</v>
      </c>
      <c r="L27" s="53" t="s">
        <v>85</v>
      </c>
      <c r="M27" s="46"/>
      <c r="N27" s="49">
        <v>38678</v>
      </c>
      <c r="O27" s="10"/>
      <c r="P27" s="10"/>
    </row>
    <row r="28" spans="1:16" s="1" customFormat="1" ht="18">
      <c r="A28" s="38" t="s">
        <v>16</v>
      </c>
      <c r="B28" s="39">
        <v>2005</v>
      </c>
      <c r="C28" s="109" t="s">
        <v>198</v>
      </c>
      <c r="D28" s="109">
        <v>1</v>
      </c>
      <c r="E28" s="40">
        <v>325703</v>
      </c>
      <c r="F28" s="40">
        <v>15937.09</v>
      </c>
      <c r="G28" s="40">
        <v>68328.02</v>
      </c>
      <c r="H28" s="40">
        <v>0</v>
      </c>
      <c r="I28" s="40">
        <v>0</v>
      </c>
      <c r="J28" s="40">
        <v>0</v>
      </c>
      <c r="K28" s="40">
        <f t="shared" si="1"/>
        <v>409968.11000000004</v>
      </c>
      <c r="L28" s="53"/>
      <c r="M28" s="46" t="s">
        <v>199</v>
      </c>
      <c r="N28" s="49">
        <v>38427</v>
      </c>
      <c r="O28" s="10"/>
      <c r="P28" s="10"/>
    </row>
    <row r="29" spans="1:16" s="1" customFormat="1" ht="11.25">
      <c r="A29" s="13"/>
      <c r="B29" s="19"/>
      <c r="C29" s="15"/>
      <c r="D29" s="7">
        <f>SUM(D18:D28)</f>
        <v>11</v>
      </c>
      <c r="E29" s="20"/>
      <c r="F29" s="20"/>
      <c r="G29" s="20"/>
      <c r="H29" s="20"/>
      <c r="I29" s="20"/>
      <c r="J29" s="20"/>
      <c r="K29" s="20"/>
      <c r="L29" s="18"/>
      <c r="M29" s="14"/>
      <c r="N29" s="64"/>
      <c r="O29" s="10"/>
      <c r="P29" s="10"/>
    </row>
    <row r="30" spans="1:16" s="1" customFormat="1" ht="22.5">
      <c r="A30" s="38" t="s">
        <v>76</v>
      </c>
      <c r="B30" s="39">
        <v>2006</v>
      </c>
      <c r="C30" s="109" t="s">
        <v>118</v>
      </c>
      <c r="D30" s="109">
        <v>1</v>
      </c>
      <c r="E30" s="40">
        <v>13287.55</v>
      </c>
      <c r="F30" s="40">
        <v>287.01</v>
      </c>
      <c r="G30" s="40">
        <v>1832.56</v>
      </c>
      <c r="H30" s="40">
        <v>0</v>
      </c>
      <c r="I30" s="40">
        <v>0</v>
      </c>
      <c r="J30" s="40">
        <v>0</v>
      </c>
      <c r="K30" s="40">
        <f aca="true" t="shared" si="2" ref="K30:K39">SUM(E30:J30)</f>
        <v>15407.119999999999</v>
      </c>
      <c r="L30" s="53" t="s">
        <v>90</v>
      </c>
      <c r="M30" s="46"/>
      <c r="N30" s="48">
        <v>38757</v>
      </c>
      <c r="O30" s="10"/>
      <c r="P30" s="10"/>
    </row>
    <row r="31" spans="1:16" s="1" customFormat="1" ht="22.5">
      <c r="A31" s="38" t="s">
        <v>117</v>
      </c>
      <c r="B31" s="39">
        <v>2006</v>
      </c>
      <c r="C31" s="109" t="s">
        <v>125</v>
      </c>
      <c r="D31" s="109">
        <v>1</v>
      </c>
      <c r="E31" s="40">
        <v>154722.55</v>
      </c>
      <c r="F31" s="40">
        <v>4456</v>
      </c>
      <c r="G31" s="40">
        <v>16713.74</v>
      </c>
      <c r="H31" s="40">
        <v>0</v>
      </c>
      <c r="I31" s="40">
        <v>0</v>
      </c>
      <c r="J31" s="40">
        <v>0</v>
      </c>
      <c r="K31" s="40">
        <f t="shared" si="2"/>
        <v>175892.28999999998</v>
      </c>
      <c r="L31" s="53" t="s">
        <v>126</v>
      </c>
      <c r="M31" s="46"/>
      <c r="N31" s="48">
        <v>38793</v>
      </c>
      <c r="O31" s="10"/>
      <c r="P31" s="10"/>
    </row>
    <row r="32" spans="1:16" s="1" customFormat="1" ht="22.5">
      <c r="A32" s="38" t="s">
        <v>103</v>
      </c>
      <c r="B32" s="39">
        <v>2006</v>
      </c>
      <c r="C32" s="109" t="s">
        <v>104</v>
      </c>
      <c r="D32" s="109">
        <v>1</v>
      </c>
      <c r="E32" s="40">
        <v>275682.55</v>
      </c>
      <c r="F32" s="40">
        <v>5954.74</v>
      </c>
      <c r="G32" s="40">
        <v>38021.05</v>
      </c>
      <c r="H32" s="40">
        <v>0</v>
      </c>
      <c r="I32" s="40">
        <v>0</v>
      </c>
      <c r="J32" s="40">
        <v>0</v>
      </c>
      <c r="K32" s="40">
        <v>319658.32</v>
      </c>
      <c r="L32" s="53" t="s">
        <v>105</v>
      </c>
      <c r="M32" s="46"/>
      <c r="N32" s="48">
        <v>38894</v>
      </c>
      <c r="O32" s="10"/>
      <c r="P32" s="10"/>
    </row>
    <row r="33" spans="1:16" s="1" customFormat="1" ht="22.5">
      <c r="A33" s="38" t="s">
        <v>88</v>
      </c>
      <c r="B33" s="39">
        <v>2006</v>
      </c>
      <c r="C33" s="109" t="s">
        <v>124</v>
      </c>
      <c r="D33" s="109">
        <v>1</v>
      </c>
      <c r="E33" s="40">
        <v>13287.55</v>
      </c>
      <c r="F33" s="40">
        <v>417.95</v>
      </c>
      <c r="G33" s="40">
        <v>2554.91</v>
      </c>
      <c r="H33" s="40">
        <v>2192.44</v>
      </c>
      <c r="I33" s="40">
        <v>0</v>
      </c>
      <c r="J33" s="40">
        <v>0</v>
      </c>
      <c r="K33" s="40">
        <f t="shared" si="2"/>
        <v>18452.85</v>
      </c>
      <c r="L33" s="53" t="s">
        <v>89</v>
      </c>
      <c r="M33" s="46"/>
      <c r="N33" s="48">
        <v>38718</v>
      </c>
      <c r="O33" s="10"/>
      <c r="P33" s="10"/>
    </row>
    <row r="34" spans="1:16" s="1" customFormat="1" ht="11.25">
      <c r="A34" s="38" t="s">
        <v>88</v>
      </c>
      <c r="B34" s="39">
        <v>2006</v>
      </c>
      <c r="C34" s="109" t="s">
        <v>116</v>
      </c>
      <c r="D34" s="109"/>
      <c r="E34" s="40">
        <v>0</v>
      </c>
      <c r="F34" s="40">
        <v>0.42</v>
      </c>
      <c r="G34" s="40">
        <v>70.3</v>
      </c>
      <c r="H34" s="40">
        <v>0</v>
      </c>
      <c r="I34" s="40">
        <v>0</v>
      </c>
      <c r="J34" s="40">
        <v>0</v>
      </c>
      <c r="K34" s="40">
        <f t="shared" si="2"/>
        <v>70.72</v>
      </c>
      <c r="L34" s="53" t="s">
        <v>89</v>
      </c>
      <c r="M34" s="46"/>
      <c r="N34" s="48">
        <v>38743</v>
      </c>
      <c r="O34" s="10"/>
      <c r="P34" s="10"/>
    </row>
    <row r="35" spans="1:16" s="1" customFormat="1" ht="11.25">
      <c r="A35" s="38" t="s">
        <v>14</v>
      </c>
      <c r="B35" s="39">
        <v>2006</v>
      </c>
      <c r="C35" s="109" t="s">
        <v>86</v>
      </c>
      <c r="D35" s="109">
        <v>1</v>
      </c>
      <c r="E35" s="40">
        <v>36000</v>
      </c>
      <c r="F35" s="40">
        <v>4006.8</v>
      </c>
      <c r="G35" s="40">
        <v>0</v>
      </c>
      <c r="H35" s="40">
        <v>0</v>
      </c>
      <c r="I35" s="40">
        <v>0</v>
      </c>
      <c r="J35" s="40">
        <v>0</v>
      </c>
      <c r="K35" s="40">
        <f t="shared" si="2"/>
        <v>40006.8</v>
      </c>
      <c r="L35" s="53" t="s">
        <v>169</v>
      </c>
      <c r="M35" s="46"/>
      <c r="N35" s="48">
        <v>38730</v>
      </c>
      <c r="O35" s="10"/>
      <c r="P35" s="10"/>
    </row>
    <row r="36" spans="1:16" s="1" customFormat="1" ht="11.25">
      <c r="A36" s="38" t="s">
        <v>14</v>
      </c>
      <c r="B36" s="39">
        <v>2006</v>
      </c>
      <c r="C36" s="109" t="s">
        <v>87</v>
      </c>
      <c r="D36" s="109">
        <v>1</v>
      </c>
      <c r="E36" s="40">
        <v>64903.64</v>
      </c>
      <c r="F36" s="40">
        <v>5640.12</v>
      </c>
      <c r="G36" s="40">
        <v>0</v>
      </c>
      <c r="H36" s="40">
        <v>0</v>
      </c>
      <c r="I36" s="40">
        <v>0</v>
      </c>
      <c r="J36" s="40">
        <v>0</v>
      </c>
      <c r="K36" s="40">
        <f t="shared" si="2"/>
        <v>70543.76</v>
      </c>
      <c r="L36" s="53" t="s">
        <v>169</v>
      </c>
      <c r="M36" s="46"/>
      <c r="N36" s="48">
        <v>38730</v>
      </c>
      <c r="O36" s="10"/>
      <c r="P36" s="10"/>
    </row>
    <row r="37" spans="1:16" s="1" customFormat="1" ht="33.75">
      <c r="A37" s="38" t="s">
        <v>186</v>
      </c>
      <c r="B37" s="39">
        <v>2006</v>
      </c>
      <c r="C37" s="109" t="s">
        <v>184</v>
      </c>
      <c r="D37" s="109">
        <v>1</v>
      </c>
      <c r="E37" s="40">
        <v>723766.87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f t="shared" si="2"/>
        <v>723766.87</v>
      </c>
      <c r="L37" s="66" t="s">
        <v>187</v>
      </c>
      <c r="M37" s="106"/>
      <c r="N37" s="44">
        <v>39050</v>
      </c>
      <c r="O37" s="10"/>
      <c r="P37" s="10"/>
    </row>
    <row r="38" spans="1:16" s="1" customFormat="1" ht="18">
      <c r="A38" s="38" t="s">
        <v>27</v>
      </c>
      <c r="B38" s="39">
        <v>2006</v>
      </c>
      <c r="C38" s="109" t="s">
        <v>31</v>
      </c>
      <c r="D38" s="109">
        <v>1</v>
      </c>
      <c r="E38" s="40">
        <v>59021.34</v>
      </c>
      <c r="F38" s="40">
        <v>1729.32</v>
      </c>
      <c r="G38" s="40">
        <v>10023.85</v>
      </c>
      <c r="H38" s="40">
        <v>0</v>
      </c>
      <c r="I38" s="40">
        <v>0</v>
      </c>
      <c r="J38" s="40">
        <v>0</v>
      </c>
      <c r="K38" s="40">
        <f t="shared" si="2"/>
        <v>70774.51</v>
      </c>
      <c r="L38" s="53" t="s">
        <v>32</v>
      </c>
      <c r="M38" s="46"/>
      <c r="N38" s="48">
        <v>38968</v>
      </c>
      <c r="O38" s="10"/>
      <c r="P38" s="10"/>
    </row>
    <row r="39" spans="1:16" s="1" customFormat="1" ht="18">
      <c r="A39" s="38" t="s">
        <v>98</v>
      </c>
      <c r="B39" s="39">
        <v>2006</v>
      </c>
      <c r="C39" s="109" t="s">
        <v>99</v>
      </c>
      <c r="D39" s="109">
        <v>1</v>
      </c>
      <c r="E39" s="40">
        <v>44000</v>
      </c>
      <c r="F39" s="40">
        <v>3286</v>
      </c>
      <c r="G39" s="40">
        <v>14185.8</v>
      </c>
      <c r="H39" s="40">
        <v>0</v>
      </c>
      <c r="I39" s="40">
        <v>0</v>
      </c>
      <c r="J39" s="40">
        <v>0</v>
      </c>
      <c r="K39" s="40">
        <f t="shared" si="2"/>
        <v>61471.8</v>
      </c>
      <c r="L39" s="53"/>
      <c r="M39" s="46" t="s">
        <v>97</v>
      </c>
      <c r="N39" s="48">
        <v>38810</v>
      </c>
      <c r="O39" s="10"/>
      <c r="P39" s="10"/>
    </row>
    <row r="40" spans="1:16" s="1" customFormat="1" ht="11.25">
      <c r="A40" s="13"/>
      <c r="B40" s="19"/>
      <c r="C40" s="15"/>
      <c r="D40" s="21">
        <f>SUM(D30:D39)</f>
        <v>9</v>
      </c>
      <c r="E40" s="20"/>
      <c r="F40" s="20"/>
      <c r="G40" s="20"/>
      <c r="H40" s="20"/>
      <c r="I40" s="20"/>
      <c r="J40" s="20"/>
      <c r="K40" s="20"/>
      <c r="L40" s="18"/>
      <c r="M40" s="14"/>
      <c r="N40" s="64"/>
      <c r="O40" s="10"/>
      <c r="P40" s="10"/>
    </row>
    <row r="41" spans="1:16" s="1" customFormat="1" ht="11.25">
      <c r="A41" s="45" t="s">
        <v>69</v>
      </c>
      <c r="B41" s="39">
        <v>2007</v>
      </c>
      <c r="C41" s="107" t="s">
        <v>70</v>
      </c>
      <c r="D41" s="107">
        <v>1</v>
      </c>
      <c r="E41" s="41">
        <v>161700</v>
      </c>
      <c r="F41" s="41">
        <v>5400.78</v>
      </c>
      <c r="G41" s="41">
        <v>30078.14</v>
      </c>
      <c r="H41" s="41">
        <v>0</v>
      </c>
      <c r="I41" s="41">
        <v>0</v>
      </c>
      <c r="J41" s="41">
        <v>0</v>
      </c>
      <c r="K41" s="42">
        <f aca="true" t="shared" si="3" ref="K41:K46">SUM(E41:J41)</f>
        <v>197178.91999999998</v>
      </c>
      <c r="L41" s="41">
        <v>0</v>
      </c>
      <c r="M41" s="47" t="s">
        <v>71</v>
      </c>
      <c r="N41" s="48">
        <v>39393</v>
      </c>
      <c r="O41" s="10"/>
      <c r="P41" s="10"/>
    </row>
    <row r="42" spans="1:16" s="1" customFormat="1" ht="45">
      <c r="A42" s="38" t="s">
        <v>130</v>
      </c>
      <c r="B42" s="39">
        <v>2007</v>
      </c>
      <c r="C42" s="106" t="s">
        <v>132</v>
      </c>
      <c r="D42" s="109">
        <v>10</v>
      </c>
      <c r="E42" s="40">
        <v>439132</v>
      </c>
      <c r="F42" s="40">
        <v>11022.21</v>
      </c>
      <c r="G42" s="40">
        <v>47266.19</v>
      </c>
      <c r="H42" s="40">
        <v>0</v>
      </c>
      <c r="I42" s="40">
        <v>0</v>
      </c>
      <c r="J42" s="40">
        <v>0</v>
      </c>
      <c r="K42" s="42">
        <f t="shared" si="3"/>
        <v>497420.4</v>
      </c>
      <c r="L42" s="43"/>
      <c r="M42" s="124" t="s">
        <v>131</v>
      </c>
      <c r="N42" s="44">
        <v>39223</v>
      </c>
      <c r="O42" s="10"/>
      <c r="P42" s="10"/>
    </row>
    <row r="43" spans="1:16" s="1" customFormat="1" ht="22.5">
      <c r="A43" s="38" t="s">
        <v>56</v>
      </c>
      <c r="B43" s="39">
        <v>2007</v>
      </c>
      <c r="C43" s="106" t="s">
        <v>57</v>
      </c>
      <c r="D43" s="109">
        <v>1</v>
      </c>
      <c r="E43" s="40">
        <v>235856</v>
      </c>
      <c r="F43" s="40">
        <v>1367.96</v>
      </c>
      <c r="G43" s="40">
        <v>17791.8</v>
      </c>
      <c r="H43" s="40">
        <v>0</v>
      </c>
      <c r="I43" s="40">
        <v>0</v>
      </c>
      <c r="J43" s="40">
        <v>0</v>
      </c>
      <c r="K43" s="42">
        <f t="shared" si="3"/>
        <v>255015.75999999998</v>
      </c>
      <c r="L43" s="43" t="s">
        <v>185</v>
      </c>
      <c r="M43" s="124"/>
      <c r="N43" s="44">
        <v>39289</v>
      </c>
      <c r="O43" s="10"/>
      <c r="P43" s="10"/>
    </row>
    <row r="44" spans="1:16" s="1" customFormat="1" ht="11.25">
      <c r="A44" s="45" t="s">
        <v>127</v>
      </c>
      <c r="B44" s="39">
        <v>2007</v>
      </c>
      <c r="C44" s="107" t="s">
        <v>128</v>
      </c>
      <c r="D44" s="107">
        <v>1</v>
      </c>
      <c r="E44" s="41">
        <v>58000</v>
      </c>
      <c r="F44" s="41">
        <v>2963.8</v>
      </c>
      <c r="G44" s="41">
        <v>13716.85</v>
      </c>
      <c r="H44" s="41">
        <v>0</v>
      </c>
      <c r="I44" s="41">
        <v>0</v>
      </c>
      <c r="J44" s="41">
        <v>0</v>
      </c>
      <c r="K44" s="42">
        <f t="shared" si="3"/>
        <v>74680.65000000001</v>
      </c>
      <c r="L44" s="47"/>
      <c r="M44" s="47" t="s">
        <v>129</v>
      </c>
      <c r="N44" s="48">
        <v>39211</v>
      </c>
      <c r="O44" s="10"/>
      <c r="P44" s="10"/>
    </row>
    <row r="45" spans="1:16" s="1" customFormat="1" ht="22.5">
      <c r="A45" s="38" t="s">
        <v>28</v>
      </c>
      <c r="B45" s="39">
        <v>2007</v>
      </c>
      <c r="C45" s="106" t="s">
        <v>29</v>
      </c>
      <c r="D45" s="109"/>
      <c r="E45" s="40">
        <v>599669.88</v>
      </c>
      <c r="F45" s="40">
        <v>15231.62</v>
      </c>
      <c r="G45" s="40">
        <v>92235.23</v>
      </c>
      <c r="H45" s="40">
        <v>0</v>
      </c>
      <c r="I45" s="40">
        <v>0</v>
      </c>
      <c r="J45" s="40">
        <v>0</v>
      </c>
      <c r="K45" s="42">
        <f t="shared" si="3"/>
        <v>707136.73</v>
      </c>
      <c r="L45" s="43" t="s">
        <v>30</v>
      </c>
      <c r="M45" s="124"/>
      <c r="N45" s="44">
        <v>39345</v>
      </c>
      <c r="O45" s="10"/>
      <c r="P45" s="10"/>
    </row>
    <row r="46" spans="1:16" s="1" customFormat="1" ht="33.75">
      <c r="A46" s="38" t="s">
        <v>115</v>
      </c>
      <c r="B46" s="39">
        <v>2007</v>
      </c>
      <c r="C46" s="109" t="s">
        <v>184</v>
      </c>
      <c r="D46" s="109">
        <v>22</v>
      </c>
      <c r="E46" s="40">
        <v>548304.57</v>
      </c>
      <c r="F46" s="40">
        <v>63094.74</v>
      </c>
      <c r="G46" s="40">
        <v>280384.88</v>
      </c>
      <c r="H46" s="40">
        <v>152648.58</v>
      </c>
      <c r="I46" s="40">
        <v>7571.36</v>
      </c>
      <c r="J46" s="40">
        <v>33646.18</v>
      </c>
      <c r="K46" s="42">
        <f t="shared" si="3"/>
        <v>1085650.3099999998</v>
      </c>
      <c r="L46" s="43" t="s">
        <v>187</v>
      </c>
      <c r="M46" s="124"/>
      <c r="N46" s="44">
        <v>39090</v>
      </c>
      <c r="O46" s="10"/>
      <c r="P46" s="10"/>
    </row>
    <row r="47" spans="1:16" s="1" customFormat="1" ht="11.25">
      <c r="A47" s="120"/>
      <c r="B47" s="121"/>
      <c r="C47" s="121"/>
      <c r="D47" s="7">
        <f>SUM(D41:D46)</f>
        <v>35</v>
      </c>
      <c r="E47" s="122"/>
      <c r="F47" s="122"/>
      <c r="G47" s="122"/>
      <c r="H47" s="122"/>
      <c r="I47" s="122"/>
      <c r="J47" s="122"/>
      <c r="K47" s="122"/>
      <c r="L47" s="121"/>
      <c r="M47" s="121"/>
      <c r="N47" s="123"/>
      <c r="O47" s="10"/>
      <c r="P47" s="10"/>
    </row>
    <row r="48" spans="1:16" s="1" customFormat="1" ht="11.25">
      <c r="A48" s="45" t="s">
        <v>69</v>
      </c>
      <c r="B48" s="39">
        <v>2008</v>
      </c>
      <c r="C48" s="55" t="s">
        <v>106</v>
      </c>
      <c r="D48" s="46">
        <v>1</v>
      </c>
      <c r="E48" s="41">
        <v>220000</v>
      </c>
      <c r="F48" s="41">
        <v>9240</v>
      </c>
      <c r="G48" s="41">
        <v>44701.8</v>
      </c>
      <c r="H48" s="41">
        <v>0</v>
      </c>
      <c r="I48" s="41">
        <v>0</v>
      </c>
      <c r="J48" s="41">
        <v>0</v>
      </c>
      <c r="K48" s="58">
        <f aca="true" t="shared" si="4" ref="K48:K59">SUM(E48:J48)</f>
        <v>273941.8</v>
      </c>
      <c r="L48" s="46"/>
      <c r="M48" s="46" t="s">
        <v>64</v>
      </c>
      <c r="N48" s="75">
        <v>39489</v>
      </c>
      <c r="O48" s="10"/>
      <c r="P48" s="10"/>
    </row>
    <row r="49" spans="1:16" s="1" customFormat="1" ht="18">
      <c r="A49" s="45" t="s">
        <v>42</v>
      </c>
      <c r="B49" s="39">
        <v>2008</v>
      </c>
      <c r="C49" s="77" t="s">
        <v>43</v>
      </c>
      <c r="D49" s="107">
        <v>1</v>
      </c>
      <c r="E49" s="41">
        <v>394542.84</v>
      </c>
      <c r="F49" s="41">
        <v>21168.98</v>
      </c>
      <c r="G49" s="41">
        <v>12471.35</v>
      </c>
      <c r="H49" s="41">
        <v>0</v>
      </c>
      <c r="I49" s="41">
        <v>0</v>
      </c>
      <c r="J49" s="41">
        <v>0</v>
      </c>
      <c r="K49" s="58">
        <f t="shared" si="4"/>
        <v>428183.17</v>
      </c>
      <c r="L49" s="46"/>
      <c r="M49" s="114" t="s">
        <v>267</v>
      </c>
      <c r="N49" s="75">
        <v>39478</v>
      </c>
      <c r="O49" s="10"/>
      <c r="P49" s="10"/>
    </row>
    <row r="50" spans="1:16" s="1" customFormat="1" ht="18">
      <c r="A50" s="45" t="s">
        <v>119</v>
      </c>
      <c r="B50" s="39">
        <v>2008</v>
      </c>
      <c r="C50" s="77" t="s">
        <v>120</v>
      </c>
      <c r="D50" s="107">
        <v>1</v>
      </c>
      <c r="E50" s="41">
        <v>800110.88</v>
      </c>
      <c r="F50" s="41">
        <v>66089.16</v>
      </c>
      <c r="G50" s="41">
        <v>259860.01</v>
      </c>
      <c r="H50" s="41">
        <v>0</v>
      </c>
      <c r="I50" s="41">
        <v>0</v>
      </c>
      <c r="J50" s="41">
        <v>0</v>
      </c>
      <c r="K50" s="58">
        <f t="shared" si="4"/>
        <v>1126060.05</v>
      </c>
      <c r="L50" s="46"/>
      <c r="M50" s="47" t="s">
        <v>121</v>
      </c>
      <c r="N50" s="75">
        <v>39588</v>
      </c>
      <c r="O50" s="10"/>
      <c r="P50" s="10"/>
    </row>
    <row r="51" spans="1:16" s="1" customFormat="1" ht="18">
      <c r="A51" s="45" t="s">
        <v>51</v>
      </c>
      <c r="B51" s="39">
        <v>2008</v>
      </c>
      <c r="C51" s="108" t="s">
        <v>52</v>
      </c>
      <c r="D51" s="107">
        <v>2</v>
      </c>
      <c r="E51" s="41">
        <v>268148.98</v>
      </c>
      <c r="F51" s="41">
        <v>21478.73</v>
      </c>
      <c r="G51" s="41">
        <v>82543.9</v>
      </c>
      <c r="H51" s="41">
        <v>0</v>
      </c>
      <c r="I51" s="41">
        <v>0</v>
      </c>
      <c r="J51" s="41">
        <v>0</v>
      </c>
      <c r="K51" s="58">
        <f t="shared" si="4"/>
        <v>372171.61</v>
      </c>
      <c r="L51" s="46"/>
      <c r="M51" s="47" t="s">
        <v>63</v>
      </c>
      <c r="N51" s="75">
        <v>39555</v>
      </c>
      <c r="O51" s="10"/>
      <c r="P51" s="10"/>
    </row>
    <row r="52" spans="1:16" s="1" customFormat="1" ht="11.25">
      <c r="A52" s="45" t="s">
        <v>44</v>
      </c>
      <c r="B52" s="39">
        <v>2008</v>
      </c>
      <c r="C52" s="55" t="s">
        <v>45</v>
      </c>
      <c r="D52" s="46">
        <v>1</v>
      </c>
      <c r="E52" s="41">
        <v>326161.44</v>
      </c>
      <c r="F52" s="41">
        <v>17500.01</v>
      </c>
      <c r="G52" s="41">
        <v>10309.84</v>
      </c>
      <c r="H52" s="41">
        <v>0</v>
      </c>
      <c r="I52" s="41">
        <v>0</v>
      </c>
      <c r="J52" s="41">
        <v>0</v>
      </c>
      <c r="K52" s="58">
        <f t="shared" si="4"/>
        <v>353971.29000000004</v>
      </c>
      <c r="L52" s="46"/>
      <c r="M52" s="114" t="s">
        <v>267</v>
      </c>
      <c r="N52" s="75">
        <v>39478</v>
      </c>
      <c r="O52" s="10"/>
      <c r="P52" s="10"/>
    </row>
    <row r="53" spans="1:16" s="1" customFormat="1" ht="11.25">
      <c r="A53" s="45" t="s">
        <v>46</v>
      </c>
      <c r="B53" s="39">
        <v>2008</v>
      </c>
      <c r="C53" s="77" t="s">
        <v>47</v>
      </c>
      <c r="D53" s="46">
        <v>1</v>
      </c>
      <c r="E53" s="41">
        <v>608042.52</v>
      </c>
      <c r="F53" s="41">
        <v>32624.18</v>
      </c>
      <c r="G53" s="41">
        <v>19220</v>
      </c>
      <c r="H53" s="41">
        <v>0</v>
      </c>
      <c r="I53" s="41">
        <v>0</v>
      </c>
      <c r="J53" s="41">
        <v>0</v>
      </c>
      <c r="K53" s="58">
        <f t="shared" si="4"/>
        <v>659886.7000000001</v>
      </c>
      <c r="L53" s="46"/>
      <c r="M53" s="114" t="s">
        <v>267</v>
      </c>
      <c r="N53" s="75">
        <v>39478</v>
      </c>
      <c r="O53" s="10"/>
      <c r="P53" s="10"/>
    </row>
    <row r="54" spans="1:16" s="1" customFormat="1" ht="11.25">
      <c r="A54" s="45" t="s">
        <v>46</v>
      </c>
      <c r="B54" s="39">
        <v>2008</v>
      </c>
      <c r="C54" s="77" t="s">
        <v>48</v>
      </c>
      <c r="D54" s="51">
        <v>1</v>
      </c>
      <c r="E54" s="41">
        <v>922757.68</v>
      </c>
      <c r="F54" s="41">
        <v>49510.05</v>
      </c>
      <c r="G54" s="41">
        <v>29168.03</v>
      </c>
      <c r="H54" s="41">
        <v>0</v>
      </c>
      <c r="I54" s="41">
        <v>0</v>
      </c>
      <c r="J54" s="41">
        <v>0</v>
      </c>
      <c r="K54" s="58">
        <f t="shared" si="4"/>
        <v>1001435.7600000001</v>
      </c>
      <c r="L54" s="46"/>
      <c r="M54" s="114" t="s">
        <v>267</v>
      </c>
      <c r="N54" s="75">
        <v>39478</v>
      </c>
      <c r="O54" s="10"/>
      <c r="P54" s="10"/>
    </row>
    <row r="55" spans="1:16" s="1" customFormat="1" ht="11.25">
      <c r="A55" s="45" t="s">
        <v>46</v>
      </c>
      <c r="B55" s="39">
        <v>2008</v>
      </c>
      <c r="C55" s="77" t="s">
        <v>49</v>
      </c>
      <c r="D55" s="51">
        <v>1</v>
      </c>
      <c r="E55" s="41">
        <v>679563.72</v>
      </c>
      <c r="F55" s="41">
        <v>36461.61</v>
      </c>
      <c r="G55" s="41">
        <v>21480.76</v>
      </c>
      <c r="H55" s="41">
        <v>0</v>
      </c>
      <c r="I55" s="41">
        <v>0</v>
      </c>
      <c r="J55" s="41">
        <v>0</v>
      </c>
      <c r="K55" s="58">
        <f t="shared" si="4"/>
        <v>737506.09</v>
      </c>
      <c r="L55" s="46"/>
      <c r="M55" s="114" t="s">
        <v>267</v>
      </c>
      <c r="N55" s="75">
        <v>39478</v>
      </c>
      <c r="O55" s="10"/>
      <c r="P55" s="10"/>
    </row>
    <row r="56" spans="1:16" s="1" customFormat="1" ht="11.25">
      <c r="A56" s="45" t="s">
        <v>40</v>
      </c>
      <c r="B56" s="39">
        <v>2008</v>
      </c>
      <c r="C56" s="55" t="s">
        <v>107</v>
      </c>
      <c r="D56" s="107">
        <v>1</v>
      </c>
      <c r="E56" s="41">
        <v>16000</v>
      </c>
      <c r="F56" s="41">
        <v>641.6</v>
      </c>
      <c r="G56" s="41">
        <v>3245.11</v>
      </c>
      <c r="H56" s="41">
        <v>0</v>
      </c>
      <c r="I56" s="41">
        <v>0</v>
      </c>
      <c r="J56" s="41">
        <v>0</v>
      </c>
      <c r="K56" s="52">
        <f t="shared" si="4"/>
        <v>19886.71</v>
      </c>
      <c r="L56" s="46"/>
      <c r="M56" s="47" t="s">
        <v>41</v>
      </c>
      <c r="N56" s="75">
        <v>39514</v>
      </c>
      <c r="O56" s="10"/>
      <c r="P56" s="10"/>
    </row>
    <row r="57" spans="1:16" s="1" customFormat="1" ht="11.25">
      <c r="A57" s="45" t="s">
        <v>65</v>
      </c>
      <c r="B57" s="39">
        <v>2008</v>
      </c>
      <c r="C57" s="55" t="s">
        <v>66</v>
      </c>
      <c r="D57" s="107">
        <v>1</v>
      </c>
      <c r="E57" s="41">
        <v>361784.49</v>
      </c>
      <c r="F57" s="41">
        <v>7344.22</v>
      </c>
      <c r="G57" s="41">
        <v>33221.58</v>
      </c>
      <c r="H57" s="41">
        <v>0</v>
      </c>
      <c r="I57" s="41">
        <v>0</v>
      </c>
      <c r="J57" s="41">
        <v>0</v>
      </c>
      <c r="K57" s="52">
        <f t="shared" si="4"/>
        <v>402350.29</v>
      </c>
      <c r="L57" s="46" t="s">
        <v>67</v>
      </c>
      <c r="M57" s="47"/>
      <c r="N57" s="75">
        <v>39653</v>
      </c>
      <c r="O57" s="10"/>
      <c r="P57" s="10"/>
    </row>
    <row r="58" spans="1:16" s="1" customFormat="1" ht="11.25">
      <c r="A58" s="45" t="s">
        <v>122</v>
      </c>
      <c r="B58" s="39">
        <v>2008</v>
      </c>
      <c r="C58" s="55" t="s">
        <v>108</v>
      </c>
      <c r="D58" s="107">
        <v>1</v>
      </c>
      <c r="E58" s="41">
        <v>80368</v>
      </c>
      <c r="F58" s="41">
        <v>3986.26</v>
      </c>
      <c r="G58" s="41">
        <v>13918.45</v>
      </c>
      <c r="H58" s="41">
        <v>2411.04</v>
      </c>
      <c r="I58" s="41">
        <v>119.58</v>
      </c>
      <c r="J58" s="41">
        <v>417.56</v>
      </c>
      <c r="K58" s="52">
        <f t="shared" si="4"/>
        <v>101220.88999999998</v>
      </c>
      <c r="L58" s="46"/>
      <c r="M58" s="47" t="s">
        <v>123</v>
      </c>
      <c r="N58" s="75">
        <v>39678</v>
      </c>
      <c r="O58" s="10"/>
      <c r="P58" s="10"/>
    </row>
    <row r="59" spans="1:16" s="1" customFormat="1" ht="11.25">
      <c r="A59" s="45" t="s">
        <v>203</v>
      </c>
      <c r="B59" s="39">
        <v>2008</v>
      </c>
      <c r="C59" s="55" t="s">
        <v>50</v>
      </c>
      <c r="D59" s="107">
        <v>1</v>
      </c>
      <c r="E59" s="41">
        <v>60517.38</v>
      </c>
      <c r="F59" s="41">
        <v>4635.63</v>
      </c>
      <c r="G59" s="41">
        <v>25735.44</v>
      </c>
      <c r="H59" s="41">
        <v>0</v>
      </c>
      <c r="I59" s="41">
        <v>0</v>
      </c>
      <c r="J59" s="41">
        <v>0</v>
      </c>
      <c r="K59" s="52">
        <f t="shared" si="4"/>
        <v>90888.45</v>
      </c>
      <c r="L59" s="46"/>
      <c r="M59" s="47" t="s">
        <v>53</v>
      </c>
      <c r="N59" s="75">
        <v>39556</v>
      </c>
      <c r="O59" s="10"/>
      <c r="P59" s="10"/>
    </row>
    <row r="60" spans="1:16" s="1" customFormat="1" ht="11.25">
      <c r="A60" s="125"/>
      <c r="B60" s="19"/>
      <c r="C60" s="18"/>
      <c r="D60" s="21">
        <f>SUM(D48:D59)</f>
        <v>13</v>
      </c>
      <c r="E60" s="126"/>
      <c r="F60" s="126"/>
      <c r="G60" s="126"/>
      <c r="H60" s="126"/>
      <c r="I60" s="126"/>
      <c r="J60" s="126"/>
      <c r="K60" s="126"/>
      <c r="L60" s="14"/>
      <c r="M60" s="127"/>
      <c r="N60" s="64"/>
      <c r="O60" s="10"/>
      <c r="P60" s="10"/>
    </row>
    <row r="61" spans="1:16" s="1" customFormat="1" ht="11.25" customHeight="1">
      <c r="A61" s="45" t="s">
        <v>19</v>
      </c>
      <c r="B61" s="66">
        <v>2009</v>
      </c>
      <c r="C61" s="67" t="s">
        <v>20</v>
      </c>
      <c r="D61" s="53">
        <v>1</v>
      </c>
      <c r="E61" s="68">
        <v>115657</v>
      </c>
      <c r="F61" s="103">
        <v>10559.48</v>
      </c>
      <c r="G61" s="103">
        <v>34078.45</v>
      </c>
      <c r="H61" s="103">
        <v>0</v>
      </c>
      <c r="I61" s="103">
        <v>0</v>
      </c>
      <c r="J61" s="103">
        <v>0</v>
      </c>
      <c r="K61" s="103">
        <f aca="true" t="shared" si="5" ref="K61:K69">SUM(E61:J61)</f>
        <v>160294.93</v>
      </c>
      <c r="L61" s="53"/>
      <c r="M61" s="57" t="s">
        <v>22</v>
      </c>
      <c r="N61" s="54">
        <v>39820</v>
      </c>
      <c r="O61" s="10"/>
      <c r="P61" s="10"/>
    </row>
    <row r="62" spans="1:16" s="1" customFormat="1" ht="18">
      <c r="A62" s="45" t="s">
        <v>78</v>
      </c>
      <c r="B62" s="66">
        <v>2009</v>
      </c>
      <c r="C62" s="67" t="s">
        <v>79</v>
      </c>
      <c r="D62" s="53">
        <v>1</v>
      </c>
      <c r="E62" s="68">
        <v>35164.48</v>
      </c>
      <c r="F62" s="103">
        <v>2637.34</v>
      </c>
      <c r="G62" s="103">
        <v>0</v>
      </c>
      <c r="H62" s="103">
        <v>0</v>
      </c>
      <c r="I62" s="103">
        <v>0</v>
      </c>
      <c r="J62" s="103">
        <v>0</v>
      </c>
      <c r="K62" s="103">
        <f t="shared" si="5"/>
        <v>37801.82000000001</v>
      </c>
      <c r="L62" s="67" t="s">
        <v>83</v>
      </c>
      <c r="M62" s="71"/>
      <c r="N62" s="76">
        <v>39955</v>
      </c>
      <c r="O62" s="10"/>
      <c r="P62" s="10"/>
    </row>
    <row r="63" spans="1:16" s="1" customFormat="1" ht="18">
      <c r="A63" s="45" t="s">
        <v>78</v>
      </c>
      <c r="B63" s="66">
        <v>2009</v>
      </c>
      <c r="C63" s="67" t="s">
        <v>80</v>
      </c>
      <c r="D63" s="53">
        <v>1</v>
      </c>
      <c r="E63" s="68">
        <v>64242.54</v>
      </c>
      <c r="F63" s="103">
        <v>4818.19</v>
      </c>
      <c r="G63" s="103">
        <v>0</v>
      </c>
      <c r="H63" s="103">
        <v>0</v>
      </c>
      <c r="I63" s="103">
        <v>0</v>
      </c>
      <c r="J63" s="103">
        <v>0</v>
      </c>
      <c r="K63" s="103">
        <f t="shared" si="5"/>
        <v>69060.73</v>
      </c>
      <c r="L63" s="67" t="s">
        <v>83</v>
      </c>
      <c r="M63" s="71"/>
      <c r="N63" s="76">
        <v>39955</v>
      </c>
      <c r="O63" s="10"/>
      <c r="P63" s="10"/>
    </row>
    <row r="64" spans="1:16" s="1" customFormat="1" ht="18">
      <c r="A64" s="45" t="s">
        <v>78</v>
      </c>
      <c r="B64" s="66">
        <v>2009</v>
      </c>
      <c r="C64" s="67" t="s">
        <v>81</v>
      </c>
      <c r="D64" s="53">
        <v>1</v>
      </c>
      <c r="E64" s="68">
        <v>69152.12</v>
      </c>
      <c r="F64" s="103">
        <v>5186.41</v>
      </c>
      <c r="G64" s="103">
        <v>0</v>
      </c>
      <c r="H64" s="103">
        <v>0</v>
      </c>
      <c r="I64" s="103">
        <v>0</v>
      </c>
      <c r="J64" s="103">
        <v>0</v>
      </c>
      <c r="K64" s="103">
        <f t="shared" si="5"/>
        <v>74338.53</v>
      </c>
      <c r="L64" s="67" t="s">
        <v>83</v>
      </c>
      <c r="M64" s="71"/>
      <c r="N64" s="76">
        <v>39955</v>
      </c>
      <c r="O64" s="10"/>
      <c r="P64" s="10"/>
    </row>
    <row r="65" spans="1:16" s="1" customFormat="1" ht="18">
      <c r="A65" s="45" t="s">
        <v>78</v>
      </c>
      <c r="B65" s="66">
        <v>2009</v>
      </c>
      <c r="C65" s="67" t="s">
        <v>82</v>
      </c>
      <c r="D65" s="53">
        <v>1</v>
      </c>
      <c r="E65" s="68">
        <v>8469.76</v>
      </c>
      <c r="F65" s="103">
        <v>635.23</v>
      </c>
      <c r="G65" s="103">
        <v>0</v>
      </c>
      <c r="H65" s="103">
        <v>0</v>
      </c>
      <c r="I65" s="103">
        <v>0</v>
      </c>
      <c r="J65" s="103">
        <v>0</v>
      </c>
      <c r="K65" s="103">
        <f t="shared" si="5"/>
        <v>9104.99</v>
      </c>
      <c r="L65" s="67" t="s">
        <v>83</v>
      </c>
      <c r="M65" s="71"/>
      <c r="N65" s="76">
        <v>39955</v>
      </c>
      <c r="O65" s="10"/>
      <c r="P65" s="10"/>
    </row>
    <row r="66" spans="1:16" s="1" customFormat="1" ht="11.25" customHeight="1">
      <c r="A66" s="45" t="s">
        <v>216</v>
      </c>
      <c r="B66" s="66">
        <v>2009</v>
      </c>
      <c r="C66" s="66" t="s">
        <v>217</v>
      </c>
      <c r="D66" s="53">
        <v>2</v>
      </c>
      <c r="E66" s="68">
        <v>360000</v>
      </c>
      <c r="F66" s="103">
        <v>20844</v>
      </c>
      <c r="G66" s="103">
        <v>74264.57</v>
      </c>
      <c r="H66" s="103">
        <v>0</v>
      </c>
      <c r="I66" s="103">
        <v>0</v>
      </c>
      <c r="J66" s="103">
        <v>0</v>
      </c>
      <c r="K66" s="103">
        <f t="shared" si="5"/>
        <v>455108.57</v>
      </c>
      <c r="L66" s="53"/>
      <c r="M66" s="57" t="s">
        <v>193</v>
      </c>
      <c r="N66" s="54">
        <v>39843</v>
      </c>
      <c r="O66" s="10"/>
      <c r="P66" s="10"/>
    </row>
    <row r="67" spans="1:16" s="1" customFormat="1" ht="11.25" customHeight="1">
      <c r="A67" s="45" t="s">
        <v>213</v>
      </c>
      <c r="B67" s="66">
        <v>2009</v>
      </c>
      <c r="C67" s="67" t="s">
        <v>214</v>
      </c>
      <c r="D67" s="53">
        <v>1</v>
      </c>
      <c r="E67" s="68">
        <v>400000</v>
      </c>
      <c r="F67" s="103">
        <v>22880</v>
      </c>
      <c r="G67" s="103">
        <v>69775.2</v>
      </c>
      <c r="H67" s="103">
        <v>0</v>
      </c>
      <c r="I67" s="103">
        <v>0</v>
      </c>
      <c r="J67" s="103">
        <v>0</v>
      </c>
      <c r="K67" s="103">
        <f t="shared" si="5"/>
        <v>492655.2</v>
      </c>
      <c r="L67" s="53"/>
      <c r="M67" s="57" t="s">
        <v>215</v>
      </c>
      <c r="N67" s="54">
        <v>39881</v>
      </c>
      <c r="O67" s="10"/>
      <c r="P67" s="10"/>
    </row>
    <row r="68" spans="1:16" s="1" customFormat="1" ht="18">
      <c r="A68" s="45" t="s">
        <v>23</v>
      </c>
      <c r="B68" s="66">
        <v>2009</v>
      </c>
      <c r="C68" s="67" t="s">
        <v>24</v>
      </c>
      <c r="D68" s="67">
        <v>1</v>
      </c>
      <c r="E68" s="68">
        <v>790833.77</v>
      </c>
      <c r="F68" s="103">
        <f>36378.35+9458.37</f>
        <v>45836.72</v>
      </c>
      <c r="G68" s="103">
        <v>0</v>
      </c>
      <c r="H68" s="103">
        <v>205616.78</v>
      </c>
      <c r="I68" s="41">
        <v>0</v>
      </c>
      <c r="J68" s="104">
        <v>0</v>
      </c>
      <c r="K68" s="103">
        <f t="shared" si="5"/>
        <v>1042287.27</v>
      </c>
      <c r="L68" s="53"/>
      <c r="M68" s="71" t="s">
        <v>25</v>
      </c>
      <c r="N68" s="76">
        <v>39785</v>
      </c>
      <c r="O68" s="10"/>
      <c r="P68" s="10"/>
    </row>
    <row r="69" spans="1:16" s="1" customFormat="1" ht="11.25">
      <c r="A69" s="45" t="s">
        <v>37</v>
      </c>
      <c r="B69" s="66">
        <v>2009</v>
      </c>
      <c r="C69" s="67" t="s">
        <v>38</v>
      </c>
      <c r="D69" s="67">
        <v>1</v>
      </c>
      <c r="E69" s="68">
        <v>87640.39</v>
      </c>
      <c r="F69" s="103">
        <v>2743.15</v>
      </c>
      <c r="G69" s="103">
        <v>10846.02</v>
      </c>
      <c r="H69" s="103">
        <v>0</v>
      </c>
      <c r="I69" s="41">
        <v>0</v>
      </c>
      <c r="J69" s="104">
        <v>0</v>
      </c>
      <c r="K69" s="103">
        <f t="shared" si="5"/>
        <v>101229.56</v>
      </c>
      <c r="L69" s="53"/>
      <c r="M69" s="71" t="s">
        <v>36</v>
      </c>
      <c r="N69" s="76">
        <v>40095</v>
      </c>
      <c r="O69" s="10"/>
      <c r="P69" s="10"/>
    </row>
    <row r="70" spans="1:16" s="1" customFormat="1" ht="22.5">
      <c r="A70" s="45" t="s">
        <v>133</v>
      </c>
      <c r="B70" s="66">
        <v>2009</v>
      </c>
      <c r="C70" s="66" t="s">
        <v>134</v>
      </c>
      <c r="D70" s="67">
        <v>6</v>
      </c>
      <c r="E70" s="68">
        <v>605475.2</v>
      </c>
      <c r="F70" s="103">
        <v>13925.93</v>
      </c>
      <c r="G70" s="103">
        <v>83619.15</v>
      </c>
      <c r="H70" s="103">
        <v>0</v>
      </c>
      <c r="I70" s="103">
        <v>0</v>
      </c>
      <c r="J70" s="103">
        <v>0</v>
      </c>
      <c r="K70" s="103">
        <f>SUM(E70:J70)</f>
        <v>703020.28</v>
      </c>
      <c r="L70" s="67"/>
      <c r="M70" s="71" t="s">
        <v>135</v>
      </c>
      <c r="N70" s="76">
        <v>40095</v>
      </c>
      <c r="O70" s="10"/>
      <c r="P70" s="10"/>
    </row>
    <row r="71" spans="1:16" s="1" customFormat="1" ht="11.25">
      <c r="A71" s="45" t="s">
        <v>33</v>
      </c>
      <c r="B71" s="66">
        <v>2009</v>
      </c>
      <c r="C71" s="67" t="s">
        <v>34</v>
      </c>
      <c r="D71" s="67">
        <v>2</v>
      </c>
      <c r="E71" s="68">
        <f>132922+132628</f>
        <v>265550</v>
      </c>
      <c r="F71" s="103">
        <f>3150.25+3143.28</f>
        <v>6293.530000000001</v>
      </c>
      <c r="G71" s="103">
        <f>20410.84+20365.69</f>
        <v>40776.53</v>
      </c>
      <c r="H71" s="103">
        <v>0</v>
      </c>
      <c r="I71" s="41"/>
      <c r="J71" s="104">
        <v>0</v>
      </c>
      <c r="K71" s="103">
        <f>SUM(E71:J71)</f>
        <v>312620.06000000006</v>
      </c>
      <c r="L71" s="53"/>
      <c r="M71" s="71" t="s">
        <v>35</v>
      </c>
      <c r="N71" s="76">
        <v>40144</v>
      </c>
      <c r="O71" s="10"/>
      <c r="P71" s="10"/>
    </row>
    <row r="72" spans="1:16" s="1" customFormat="1" ht="11.25">
      <c r="A72" s="65"/>
      <c r="B72" s="128"/>
      <c r="C72" s="129"/>
      <c r="D72" s="130">
        <f>SUM(D61:D71)</f>
        <v>18</v>
      </c>
      <c r="E72" s="131"/>
      <c r="F72" s="132"/>
      <c r="G72" s="132"/>
      <c r="H72" s="132"/>
      <c r="I72" s="20"/>
      <c r="J72" s="126"/>
      <c r="K72" s="132"/>
      <c r="L72" s="14"/>
      <c r="M72" s="127"/>
      <c r="N72" s="64"/>
      <c r="O72" s="10"/>
      <c r="P72" s="10"/>
    </row>
    <row r="73" spans="1:16" s="1" customFormat="1" ht="11.25">
      <c r="A73" s="45" t="s">
        <v>216</v>
      </c>
      <c r="B73" s="66">
        <v>2010</v>
      </c>
      <c r="C73" s="67" t="s">
        <v>150</v>
      </c>
      <c r="D73" s="67">
        <v>1</v>
      </c>
      <c r="E73" s="68">
        <v>499852.83</v>
      </c>
      <c r="F73" s="103">
        <v>39838.27</v>
      </c>
      <c r="G73" s="103">
        <v>137621.23</v>
      </c>
      <c r="H73" s="103">
        <v>0</v>
      </c>
      <c r="I73" s="41">
        <v>0</v>
      </c>
      <c r="J73" s="104">
        <v>0</v>
      </c>
      <c r="K73" s="70">
        <f aca="true" t="shared" si="6" ref="K73:K86">SUM(E73:J73)</f>
        <v>677312.33</v>
      </c>
      <c r="L73" s="51"/>
      <c r="M73" s="57" t="s">
        <v>39</v>
      </c>
      <c r="N73" s="60">
        <v>40263</v>
      </c>
      <c r="O73" s="10"/>
      <c r="P73" s="10"/>
    </row>
    <row r="74" spans="1:14" s="1" customFormat="1" ht="18">
      <c r="A74" s="45" t="s">
        <v>149</v>
      </c>
      <c r="B74" s="66">
        <v>2010</v>
      </c>
      <c r="C74" s="77" t="s">
        <v>150</v>
      </c>
      <c r="D74" s="67">
        <v>1</v>
      </c>
      <c r="E74" s="68">
        <v>500000</v>
      </c>
      <c r="F74" s="79">
        <v>19300</v>
      </c>
      <c r="G74" s="79">
        <v>109053</v>
      </c>
      <c r="H74" s="79">
        <v>0</v>
      </c>
      <c r="I74" s="79">
        <v>0</v>
      </c>
      <c r="J74" s="79">
        <v>0</v>
      </c>
      <c r="K74" s="70">
        <f t="shared" si="6"/>
        <v>628353</v>
      </c>
      <c r="L74" s="74"/>
      <c r="M74" s="71" t="s">
        <v>151</v>
      </c>
      <c r="N74" s="105">
        <v>40185</v>
      </c>
    </row>
    <row r="75" spans="1:14" s="1" customFormat="1" ht="18">
      <c r="A75" s="45" t="s">
        <v>149</v>
      </c>
      <c r="B75" s="66">
        <v>2010</v>
      </c>
      <c r="C75" s="106" t="s">
        <v>211</v>
      </c>
      <c r="D75" s="67">
        <v>2</v>
      </c>
      <c r="E75" s="68">
        <v>365000</v>
      </c>
      <c r="F75" s="79">
        <v>24163</v>
      </c>
      <c r="G75" s="79">
        <v>93399.12</v>
      </c>
      <c r="H75" s="79">
        <v>0</v>
      </c>
      <c r="I75" s="79">
        <v>0</v>
      </c>
      <c r="J75" s="79">
        <v>0</v>
      </c>
      <c r="K75" s="70">
        <f t="shared" si="6"/>
        <v>482562.12</v>
      </c>
      <c r="L75" s="74"/>
      <c r="M75" s="71" t="s">
        <v>212</v>
      </c>
      <c r="N75" s="105">
        <v>40226</v>
      </c>
    </row>
    <row r="76" spans="1:15" s="1" customFormat="1" ht="11.25">
      <c r="A76" s="45" t="s">
        <v>138</v>
      </c>
      <c r="B76" s="66">
        <v>2010</v>
      </c>
      <c r="C76" s="106" t="s">
        <v>139</v>
      </c>
      <c r="D76" s="67">
        <v>1</v>
      </c>
      <c r="E76" s="68">
        <v>50000</v>
      </c>
      <c r="F76" s="79">
        <v>2230</v>
      </c>
      <c r="G76" s="79">
        <v>12535.2</v>
      </c>
      <c r="H76" s="79">
        <v>0</v>
      </c>
      <c r="I76" s="79">
        <v>0</v>
      </c>
      <c r="J76" s="79">
        <v>0</v>
      </c>
      <c r="K76" s="70">
        <f t="shared" si="6"/>
        <v>64765.2</v>
      </c>
      <c r="L76" s="74"/>
      <c r="M76" s="71" t="s">
        <v>140</v>
      </c>
      <c r="N76" s="105">
        <v>40490</v>
      </c>
      <c r="O76" s="12"/>
    </row>
    <row r="77" spans="1:15" s="1" customFormat="1" ht="11.25">
      <c r="A77" s="45" t="s">
        <v>109</v>
      </c>
      <c r="B77" s="66">
        <v>2010</v>
      </c>
      <c r="C77" s="106" t="s">
        <v>110</v>
      </c>
      <c r="D77" s="67">
        <v>1</v>
      </c>
      <c r="E77" s="68">
        <v>100000</v>
      </c>
      <c r="F77" s="79">
        <v>3330</v>
      </c>
      <c r="G77" s="79">
        <v>12399.6</v>
      </c>
      <c r="H77" s="79">
        <v>0</v>
      </c>
      <c r="I77" s="79">
        <v>0</v>
      </c>
      <c r="J77" s="79">
        <v>0</v>
      </c>
      <c r="K77" s="70">
        <f t="shared" si="6"/>
        <v>115729.6</v>
      </c>
      <c r="L77" s="74"/>
      <c r="M77" s="71" t="s">
        <v>111</v>
      </c>
      <c r="N77" s="105">
        <v>40333</v>
      </c>
      <c r="O77" s="12"/>
    </row>
    <row r="78" spans="1:15" s="1" customFormat="1" ht="11.25">
      <c r="A78" s="45" t="s">
        <v>112</v>
      </c>
      <c r="B78" s="66">
        <v>2010</v>
      </c>
      <c r="C78" s="106" t="s">
        <v>113</v>
      </c>
      <c r="D78" s="67">
        <v>1</v>
      </c>
      <c r="E78" s="68">
        <v>28000</v>
      </c>
      <c r="F78" s="79">
        <v>1078</v>
      </c>
      <c r="G78" s="79">
        <v>3925.53</v>
      </c>
      <c r="H78" s="79">
        <v>0</v>
      </c>
      <c r="I78" s="79">
        <v>0</v>
      </c>
      <c r="J78" s="79">
        <v>0</v>
      </c>
      <c r="K78" s="70">
        <f t="shared" si="6"/>
        <v>33003.53</v>
      </c>
      <c r="L78" s="74"/>
      <c r="M78" s="71" t="s">
        <v>114</v>
      </c>
      <c r="N78" s="105">
        <v>40322</v>
      </c>
      <c r="O78" s="12"/>
    </row>
    <row r="79" spans="1:15" s="1" customFormat="1" ht="11.25">
      <c r="A79" s="45" t="s">
        <v>100</v>
      </c>
      <c r="B79" s="66">
        <v>2010</v>
      </c>
      <c r="C79" s="106" t="s">
        <v>101</v>
      </c>
      <c r="D79" s="67">
        <v>1</v>
      </c>
      <c r="E79" s="68">
        <v>31639.39</v>
      </c>
      <c r="F79" s="79">
        <v>1790.79</v>
      </c>
      <c r="G79" s="79">
        <v>10029.05</v>
      </c>
      <c r="H79" s="79">
        <v>5378.69</v>
      </c>
      <c r="I79" s="79">
        <v>304.43</v>
      </c>
      <c r="J79" s="79">
        <v>1704.94</v>
      </c>
      <c r="K79" s="70">
        <f t="shared" si="6"/>
        <v>50847.29</v>
      </c>
      <c r="L79" s="74"/>
      <c r="M79" s="71" t="s">
        <v>102</v>
      </c>
      <c r="N79" s="105">
        <v>40452</v>
      </c>
      <c r="O79" s="12"/>
    </row>
    <row r="80" spans="1:15" s="1" customFormat="1" ht="11.25">
      <c r="A80" s="45" t="s">
        <v>141</v>
      </c>
      <c r="B80" s="66">
        <v>2010</v>
      </c>
      <c r="C80" s="106" t="s">
        <v>142</v>
      </c>
      <c r="D80" s="67">
        <v>1</v>
      </c>
      <c r="E80" s="68">
        <v>95000</v>
      </c>
      <c r="F80" s="79">
        <v>3999.5</v>
      </c>
      <c r="G80" s="79">
        <v>20789.9</v>
      </c>
      <c r="H80" s="79">
        <v>0</v>
      </c>
      <c r="I80" s="79">
        <v>0</v>
      </c>
      <c r="J80" s="79">
        <v>0</v>
      </c>
      <c r="K80" s="70">
        <f t="shared" si="6"/>
        <v>119789.4</v>
      </c>
      <c r="L80" s="74"/>
      <c r="M80" s="71" t="s">
        <v>143</v>
      </c>
      <c r="N80" s="105">
        <v>40490</v>
      </c>
      <c r="O80" s="12"/>
    </row>
    <row r="81" spans="1:15" s="1" customFormat="1" ht="11.25">
      <c r="A81" s="45" t="s">
        <v>91</v>
      </c>
      <c r="B81" s="66">
        <v>2010</v>
      </c>
      <c r="C81" s="106" t="s">
        <v>92</v>
      </c>
      <c r="D81" s="67">
        <v>1</v>
      </c>
      <c r="E81" s="68">
        <v>57518.1</v>
      </c>
      <c r="F81" s="79">
        <v>2519.29</v>
      </c>
      <c r="G81" s="79">
        <v>9906.17</v>
      </c>
      <c r="H81" s="79">
        <v>0</v>
      </c>
      <c r="I81" s="79">
        <v>0</v>
      </c>
      <c r="J81" s="79">
        <v>0</v>
      </c>
      <c r="K81" s="70">
        <f>SUM(E81:J81)</f>
        <v>69943.56</v>
      </c>
      <c r="L81" s="74"/>
      <c r="M81" s="71" t="s">
        <v>93</v>
      </c>
      <c r="N81" s="105">
        <v>40319</v>
      </c>
      <c r="O81" s="12"/>
    </row>
    <row r="82" spans="1:15" s="1" customFormat="1" ht="11.25">
      <c r="A82" s="45" t="s">
        <v>144</v>
      </c>
      <c r="B82" s="66">
        <v>2010</v>
      </c>
      <c r="C82" s="106" t="s">
        <v>145</v>
      </c>
      <c r="D82" s="67">
        <v>1</v>
      </c>
      <c r="E82" s="68">
        <v>50670.32</v>
      </c>
      <c r="F82" s="79">
        <v>2406.84</v>
      </c>
      <c r="G82" s="79">
        <v>12738.52</v>
      </c>
      <c r="H82" s="79">
        <v>0</v>
      </c>
      <c r="I82" s="79">
        <v>0</v>
      </c>
      <c r="J82" s="79">
        <v>0</v>
      </c>
      <c r="K82" s="70">
        <f>SUM(E82:J82)</f>
        <v>65815.68000000001</v>
      </c>
      <c r="L82" s="74"/>
      <c r="M82" s="71" t="s">
        <v>146</v>
      </c>
      <c r="N82" s="105">
        <v>40485</v>
      </c>
      <c r="O82" s="12"/>
    </row>
    <row r="83" spans="1:15" ht="11.25">
      <c r="A83" s="45" t="s">
        <v>0</v>
      </c>
      <c r="B83" s="66">
        <v>2010</v>
      </c>
      <c r="C83" s="77" t="s">
        <v>1</v>
      </c>
      <c r="D83" s="67">
        <v>1</v>
      </c>
      <c r="E83" s="68">
        <v>100000</v>
      </c>
      <c r="F83" s="79">
        <v>9330</v>
      </c>
      <c r="G83" s="79">
        <v>31159.05</v>
      </c>
      <c r="H83" s="79">
        <v>0</v>
      </c>
      <c r="I83" s="79">
        <v>0</v>
      </c>
      <c r="J83" s="79">
        <v>0</v>
      </c>
      <c r="K83" s="70">
        <f t="shared" si="6"/>
        <v>140489.05</v>
      </c>
      <c r="L83" s="74"/>
      <c r="M83" s="71" t="s">
        <v>2</v>
      </c>
      <c r="N83" s="105">
        <v>40255</v>
      </c>
      <c r="O83" s="37"/>
    </row>
    <row r="84" spans="1:14" s="1" customFormat="1" ht="11.25">
      <c r="A84" s="45" t="s">
        <v>152</v>
      </c>
      <c r="B84" s="66">
        <v>2010</v>
      </c>
      <c r="C84" s="55" t="s">
        <v>153</v>
      </c>
      <c r="D84" s="67">
        <v>1</v>
      </c>
      <c r="E84" s="68">
        <v>68000</v>
      </c>
      <c r="F84" s="52">
        <v>1536.8</v>
      </c>
      <c r="G84" s="52">
        <v>8344.42</v>
      </c>
      <c r="H84" s="52">
        <v>0</v>
      </c>
      <c r="I84" s="52"/>
      <c r="J84" s="52">
        <v>0</v>
      </c>
      <c r="K84" s="70">
        <f t="shared" si="6"/>
        <v>77881.22</v>
      </c>
      <c r="L84" s="46"/>
      <c r="M84" s="71" t="s">
        <v>154</v>
      </c>
      <c r="N84" s="61">
        <v>40185</v>
      </c>
    </row>
    <row r="85" spans="1:14" ht="11.25">
      <c r="A85" s="45" t="s">
        <v>94</v>
      </c>
      <c r="B85" s="66">
        <v>2010</v>
      </c>
      <c r="C85" s="77" t="s">
        <v>95</v>
      </c>
      <c r="D85" s="67">
        <v>1</v>
      </c>
      <c r="E85" s="68">
        <v>81656</v>
      </c>
      <c r="F85" s="79">
        <v>2506.84</v>
      </c>
      <c r="G85" s="79">
        <v>8837.1</v>
      </c>
      <c r="H85" s="79">
        <v>6532.48</v>
      </c>
      <c r="I85" s="79">
        <v>200.55</v>
      </c>
      <c r="J85" s="79">
        <v>706.97</v>
      </c>
      <c r="K85" s="70">
        <f t="shared" si="6"/>
        <v>100439.94</v>
      </c>
      <c r="L85" s="74"/>
      <c r="M85" s="71" t="s">
        <v>96</v>
      </c>
      <c r="N85" s="105">
        <v>40318</v>
      </c>
    </row>
    <row r="86" spans="1:14" s="1" customFormat="1" ht="11.25">
      <c r="A86" s="45" t="s">
        <v>3</v>
      </c>
      <c r="B86" s="66">
        <v>2010</v>
      </c>
      <c r="C86" s="55" t="s">
        <v>4</v>
      </c>
      <c r="D86" s="67">
        <v>1</v>
      </c>
      <c r="E86" s="68">
        <v>65000</v>
      </c>
      <c r="F86" s="52">
        <v>3445</v>
      </c>
      <c r="G86" s="52">
        <v>14373.45</v>
      </c>
      <c r="H86" s="52">
        <v>0</v>
      </c>
      <c r="I86" s="52">
        <v>0</v>
      </c>
      <c r="J86" s="52">
        <v>0</v>
      </c>
      <c r="K86" s="70">
        <f t="shared" si="6"/>
        <v>82818.45</v>
      </c>
      <c r="L86" s="46"/>
      <c r="M86" s="71" t="s">
        <v>5</v>
      </c>
      <c r="N86" s="61">
        <v>40255</v>
      </c>
    </row>
    <row r="87" spans="1:14" s="1" customFormat="1" ht="11.25">
      <c r="A87" s="99"/>
      <c r="B87" s="14"/>
      <c r="C87" s="18"/>
      <c r="D87" s="100">
        <f>SUM(D73:D86)</f>
        <v>15</v>
      </c>
      <c r="E87" s="14"/>
      <c r="F87" s="101"/>
      <c r="G87" s="101"/>
      <c r="H87" s="101"/>
      <c r="I87" s="101"/>
      <c r="J87" s="101"/>
      <c r="K87" s="101"/>
      <c r="L87" s="14"/>
      <c r="M87" s="14"/>
      <c r="N87" s="102"/>
    </row>
    <row r="88" spans="1:14" s="1" customFormat="1" ht="54">
      <c r="A88" s="73" t="s">
        <v>275</v>
      </c>
      <c r="B88" s="66">
        <v>2011</v>
      </c>
      <c r="C88" s="53" t="s">
        <v>228</v>
      </c>
      <c r="D88" s="67">
        <v>1</v>
      </c>
      <c r="E88" s="68">
        <v>460000</v>
      </c>
      <c r="F88" s="69">
        <v>15456</v>
      </c>
      <c r="G88" s="69">
        <v>85582.08</v>
      </c>
      <c r="H88" s="69">
        <v>0</v>
      </c>
      <c r="I88" s="69">
        <v>0</v>
      </c>
      <c r="J88" s="69">
        <v>0</v>
      </c>
      <c r="K88" s="70">
        <f aca="true" t="shared" si="7" ref="K88:K99">SUM(E88:J88)</f>
        <v>561038.08</v>
      </c>
      <c r="L88" s="51"/>
      <c r="M88" s="73" t="s">
        <v>275</v>
      </c>
      <c r="N88" s="54">
        <v>40669</v>
      </c>
    </row>
    <row r="89" spans="1:14" s="1" customFormat="1" ht="11.25">
      <c r="A89" s="45" t="s">
        <v>219</v>
      </c>
      <c r="B89" s="66">
        <v>2011</v>
      </c>
      <c r="C89" s="55" t="s">
        <v>220</v>
      </c>
      <c r="D89" s="67">
        <v>1</v>
      </c>
      <c r="E89" s="68">
        <v>70000</v>
      </c>
      <c r="F89" s="50">
        <v>4347</v>
      </c>
      <c r="G89" s="50">
        <v>17848.28</v>
      </c>
      <c r="H89" s="52">
        <v>0</v>
      </c>
      <c r="I89" s="52">
        <v>0</v>
      </c>
      <c r="J89" s="52">
        <v>0</v>
      </c>
      <c r="K89" s="70">
        <f t="shared" si="7"/>
        <v>92195.28</v>
      </c>
      <c r="L89" s="50"/>
      <c r="M89" s="71" t="s">
        <v>221</v>
      </c>
      <c r="N89" s="49">
        <v>40590</v>
      </c>
    </row>
    <row r="90" spans="1:14" s="1" customFormat="1" ht="11.25">
      <c r="A90" s="45" t="s">
        <v>232</v>
      </c>
      <c r="B90" s="66">
        <v>2011</v>
      </c>
      <c r="C90" s="55" t="s">
        <v>233</v>
      </c>
      <c r="D90" s="67">
        <v>1</v>
      </c>
      <c r="E90" s="68">
        <v>123000</v>
      </c>
      <c r="F90" s="72">
        <v>7380</v>
      </c>
      <c r="G90" s="50">
        <v>41069.7</v>
      </c>
      <c r="H90" s="52">
        <v>0</v>
      </c>
      <c r="I90" s="52">
        <v>0</v>
      </c>
      <c r="J90" s="52">
        <v>0</v>
      </c>
      <c r="K90" s="70">
        <f t="shared" si="7"/>
        <v>171449.7</v>
      </c>
      <c r="L90" s="50"/>
      <c r="M90" s="71" t="s">
        <v>234</v>
      </c>
      <c r="N90" s="49">
        <v>40735</v>
      </c>
    </row>
    <row r="91" spans="1:14" s="1" customFormat="1" ht="11.25">
      <c r="A91" s="45" t="s">
        <v>239</v>
      </c>
      <c r="B91" s="66">
        <v>2011</v>
      </c>
      <c r="C91" s="55" t="s">
        <v>240</v>
      </c>
      <c r="D91" s="67">
        <v>1</v>
      </c>
      <c r="E91" s="68">
        <v>140000</v>
      </c>
      <c r="F91" s="72">
        <v>4200</v>
      </c>
      <c r="G91" s="50">
        <v>28119</v>
      </c>
      <c r="H91" s="52">
        <v>0</v>
      </c>
      <c r="I91" s="52">
        <v>0</v>
      </c>
      <c r="J91" s="52">
        <v>0</v>
      </c>
      <c r="K91" s="70">
        <f t="shared" si="7"/>
        <v>172319</v>
      </c>
      <c r="L91" s="50"/>
      <c r="M91" s="71" t="s">
        <v>241</v>
      </c>
      <c r="N91" s="49">
        <v>40877</v>
      </c>
    </row>
    <row r="92" spans="1:14" s="1" customFormat="1" ht="11.25">
      <c r="A92" s="45" t="s">
        <v>236</v>
      </c>
      <c r="B92" s="66">
        <v>2011</v>
      </c>
      <c r="C92" s="77" t="s">
        <v>235</v>
      </c>
      <c r="D92" s="67">
        <v>1</v>
      </c>
      <c r="E92" s="68">
        <v>27144.48</v>
      </c>
      <c r="F92" s="78">
        <f>882.14+35.28</f>
        <v>917.42</v>
      </c>
      <c r="G92" s="74">
        <v>6995.44</v>
      </c>
      <c r="H92" s="79">
        <v>1085.77</v>
      </c>
      <c r="I92" s="79">
        <v>0</v>
      </c>
      <c r="J92" s="79">
        <v>0</v>
      </c>
      <c r="K92" s="70">
        <f t="shared" si="7"/>
        <v>36143.10999999999</v>
      </c>
      <c r="L92" s="74"/>
      <c r="M92" s="71" t="s">
        <v>238</v>
      </c>
      <c r="N92" s="75">
        <v>40821</v>
      </c>
    </row>
    <row r="93" spans="1:14" s="1" customFormat="1" ht="18">
      <c r="A93" s="45" t="s">
        <v>237</v>
      </c>
      <c r="B93" s="66">
        <v>2011</v>
      </c>
      <c r="C93" s="77" t="s">
        <v>235</v>
      </c>
      <c r="D93" s="67">
        <v>0</v>
      </c>
      <c r="E93" s="79">
        <v>0</v>
      </c>
      <c r="F93" s="79">
        <v>70.6</v>
      </c>
      <c r="G93" s="79">
        <v>309.12</v>
      </c>
      <c r="H93" s="79">
        <v>0</v>
      </c>
      <c r="I93" s="79">
        <v>0</v>
      </c>
      <c r="J93" s="79">
        <v>0</v>
      </c>
      <c r="K93" s="70">
        <f t="shared" si="7"/>
        <v>379.72</v>
      </c>
      <c r="L93" s="74"/>
      <c r="M93" s="71" t="s">
        <v>238</v>
      </c>
      <c r="N93" s="75">
        <v>40842</v>
      </c>
    </row>
    <row r="94" spans="1:14" s="1" customFormat="1" ht="11.25">
      <c r="A94" s="45" t="s">
        <v>222</v>
      </c>
      <c r="B94" s="66">
        <v>2011</v>
      </c>
      <c r="C94" s="55" t="s">
        <v>223</v>
      </c>
      <c r="D94" s="67">
        <v>1</v>
      </c>
      <c r="E94" s="68">
        <v>50000</v>
      </c>
      <c r="F94" s="52">
        <v>3105</v>
      </c>
      <c r="G94" s="52">
        <v>12745.2</v>
      </c>
      <c r="H94" s="52">
        <v>0</v>
      </c>
      <c r="I94" s="52">
        <v>0</v>
      </c>
      <c r="J94" s="52">
        <v>0</v>
      </c>
      <c r="K94" s="70">
        <f t="shared" si="7"/>
        <v>65850.2</v>
      </c>
      <c r="L94" s="46"/>
      <c r="M94" s="71" t="s">
        <v>224</v>
      </c>
      <c r="N94" s="49">
        <v>40590</v>
      </c>
    </row>
    <row r="95" spans="1:14" s="1" customFormat="1" ht="11.25">
      <c r="A95" s="45" t="s">
        <v>276</v>
      </c>
      <c r="B95" s="66">
        <v>2011</v>
      </c>
      <c r="C95" s="55" t="s">
        <v>38</v>
      </c>
      <c r="D95" s="67">
        <v>1</v>
      </c>
      <c r="E95" s="68">
        <v>103284.72</v>
      </c>
      <c r="F95" s="52">
        <v>5381.13</v>
      </c>
      <c r="G95" s="52">
        <v>35859.73</v>
      </c>
      <c r="H95" s="52">
        <v>0</v>
      </c>
      <c r="I95" s="52">
        <v>0</v>
      </c>
      <c r="J95" s="52">
        <v>0</v>
      </c>
      <c r="K95" s="70">
        <f t="shared" si="7"/>
        <v>144525.58000000002</v>
      </c>
      <c r="L95" s="46"/>
      <c r="M95" s="71" t="s">
        <v>248</v>
      </c>
      <c r="N95" s="49">
        <v>40870</v>
      </c>
    </row>
    <row r="96" spans="1:14" s="1" customFormat="1" ht="11.25">
      <c r="A96" s="45" t="s">
        <v>242</v>
      </c>
      <c r="B96" s="66">
        <v>2011</v>
      </c>
      <c r="C96" s="77" t="s">
        <v>243</v>
      </c>
      <c r="D96" s="67">
        <v>1</v>
      </c>
      <c r="E96" s="68">
        <v>102400</v>
      </c>
      <c r="F96" s="79">
        <v>3072</v>
      </c>
      <c r="G96" s="79">
        <v>18984.96</v>
      </c>
      <c r="H96" s="79">
        <v>0</v>
      </c>
      <c r="I96" s="79">
        <v>0</v>
      </c>
      <c r="J96" s="79">
        <v>0</v>
      </c>
      <c r="K96" s="70">
        <f t="shared" si="7"/>
        <v>124456.95999999999</v>
      </c>
      <c r="L96" s="74"/>
      <c r="M96" s="71" t="s">
        <v>244</v>
      </c>
      <c r="N96" s="75">
        <v>40850</v>
      </c>
    </row>
    <row r="97" spans="1:14" s="1" customFormat="1" ht="11.25">
      <c r="A97" s="45" t="s">
        <v>245</v>
      </c>
      <c r="B97" s="66">
        <v>2011</v>
      </c>
      <c r="C97" s="77" t="s">
        <v>246</v>
      </c>
      <c r="D97" s="67">
        <v>1</v>
      </c>
      <c r="E97" s="68">
        <v>70000</v>
      </c>
      <c r="F97" s="79">
        <v>3402.7</v>
      </c>
      <c r="G97" s="79">
        <v>19818.73</v>
      </c>
      <c r="H97" s="79">
        <v>0</v>
      </c>
      <c r="I97" s="79">
        <v>0</v>
      </c>
      <c r="J97" s="79">
        <v>0</v>
      </c>
      <c r="K97" s="70">
        <f t="shared" si="7"/>
        <v>93221.43</v>
      </c>
      <c r="L97" s="74"/>
      <c r="M97" s="71" t="s">
        <v>247</v>
      </c>
      <c r="N97" s="75">
        <v>40870</v>
      </c>
    </row>
    <row r="98" spans="1:14" s="1" customFormat="1" ht="11.25">
      <c r="A98" s="45" t="s">
        <v>229</v>
      </c>
      <c r="B98" s="66">
        <v>2011</v>
      </c>
      <c r="C98" s="55" t="s">
        <v>230</v>
      </c>
      <c r="D98" s="67">
        <v>1</v>
      </c>
      <c r="E98" s="68">
        <v>130617.38</v>
      </c>
      <c r="F98" s="52">
        <v>3918.52</v>
      </c>
      <c r="G98" s="52">
        <v>26234.5</v>
      </c>
      <c r="H98" s="52">
        <v>0</v>
      </c>
      <c r="I98" s="52">
        <v>0</v>
      </c>
      <c r="J98" s="52">
        <v>0</v>
      </c>
      <c r="K98" s="70">
        <f t="shared" si="7"/>
        <v>160770.4</v>
      </c>
      <c r="L98" s="46"/>
      <c r="M98" s="71" t="s">
        <v>231</v>
      </c>
      <c r="N98" s="49">
        <v>40708</v>
      </c>
    </row>
    <row r="99" spans="1:14" ht="11.25">
      <c r="A99" s="45" t="s">
        <v>225</v>
      </c>
      <c r="B99" s="66">
        <v>2011</v>
      </c>
      <c r="C99" s="55" t="s">
        <v>226</v>
      </c>
      <c r="D99" s="67">
        <v>1</v>
      </c>
      <c r="E99" s="68">
        <v>336000</v>
      </c>
      <c r="F99" s="52">
        <v>25838.4</v>
      </c>
      <c r="G99" s="52">
        <v>108551.52</v>
      </c>
      <c r="H99" s="52">
        <v>0</v>
      </c>
      <c r="I99" s="52">
        <v>0</v>
      </c>
      <c r="J99" s="52"/>
      <c r="K99" s="70">
        <f t="shared" si="7"/>
        <v>470389.92000000004</v>
      </c>
      <c r="L99" s="46"/>
      <c r="M99" s="71" t="s">
        <v>227</v>
      </c>
      <c r="N99" s="49">
        <v>40627</v>
      </c>
    </row>
    <row r="100" spans="1:14" s="1" customFormat="1" ht="11.25">
      <c r="A100" s="83"/>
      <c r="B100" s="80"/>
      <c r="C100" s="81"/>
      <c r="D100" s="85">
        <f>SUM(D88:D99)</f>
        <v>11</v>
      </c>
      <c r="E100" s="80"/>
      <c r="F100" s="82"/>
      <c r="G100" s="82"/>
      <c r="H100" s="82"/>
      <c r="I100" s="82"/>
      <c r="J100" s="82"/>
      <c r="K100" s="82"/>
      <c r="L100" s="80"/>
      <c r="M100" s="80"/>
      <c r="N100" s="84"/>
    </row>
    <row r="101" spans="1:14" s="1" customFormat="1" ht="11.25">
      <c r="A101" s="45" t="s">
        <v>249</v>
      </c>
      <c r="B101" s="66">
        <v>2012</v>
      </c>
      <c r="C101" s="55" t="s">
        <v>250</v>
      </c>
      <c r="D101" s="67">
        <v>1</v>
      </c>
      <c r="E101" s="68">
        <v>41977.24</v>
      </c>
      <c r="F101" s="52">
        <v>2367.52</v>
      </c>
      <c r="G101" s="52">
        <v>15298.94</v>
      </c>
      <c r="H101" s="52">
        <v>0</v>
      </c>
      <c r="I101" s="52">
        <v>0</v>
      </c>
      <c r="J101" s="52">
        <v>0</v>
      </c>
      <c r="K101" s="56">
        <v>59643.7</v>
      </c>
      <c r="L101" s="46"/>
      <c r="M101" s="71" t="s">
        <v>251</v>
      </c>
      <c r="N101" s="49">
        <v>40890</v>
      </c>
    </row>
    <row r="102" spans="1:14" s="1" customFormat="1" ht="11.25">
      <c r="A102" s="45" t="s">
        <v>256</v>
      </c>
      <c r="B102" s="66">
        <v>2012</v>
      </c>
      <c r="C102" s="90" t="s">
        <v>257</v>
      </c>
      <c r="D102" s="67">
        <v>1</v>
      </c>
      <c r="E102" s="68">
        <v>86000</v>
      </c>
      <c r="F102" s="79">
        <v>5641.6</v>
      </c>
      <c r="G102" s="79">
        <v>20619.36</v>
      </c>
      <c r="H102" s="79">
        <v>0</v>
      </c>
      <c r="I102" s="79">
        <v>0</v>
      </c>
      <c r="J102" s="79">
        <v>0</v>
      </c>
      <c r="K102" s="89">
        <f aca="true" t="shared" si="8" ref="K102:K107">SUM(E102:J102)</f>
        <v>112260.96</v>
      </c>
      <c r="L102" s="74"/>
      <c r="M102" s="91" t="s">
        <v>258</v>
      </c>
      <c r="N102" s="75">
        <v>40977</v>
      </c>
    </row>
    <row r="103" spans="1:14" s="1" customFormat="1" ht="11.25">
      <c r="A103" s="45" t="s">
        <v>268</v>
      </c>
      <c r="B103" s="92">
        <v>2012</v>
      </c>
      <c r="C103" s="90" t="s">
        <v>269</v>
      </c>
      <c r="D103" s="94">
        <v>1</v>
      </c>
      <c r="E103" s="95">
        <v>270391</v>
      </c>
      <c r="F103" s="117">
        <v>21874.62</v>
      </c>
      <c r="G103" s="117">
        <v>135903.53</v>
      </c>
      <c r="H103" s="117">
        <v>0</v>
      </c>
      <c r="I103" s="117">
        <v>0</v>
      </c>
      <c r="J103" s="117">
        <v>0</v>
      </c>
      <c r="K103" s="89">
        <f t="shared" si="8"/>
        <v>428169.15</v>
      </c>
      <c r="L103" s="118"/>
      <c r="M103" s="91" t="s">
        <v>270</v>
      </c>
      <c r="N103" s="116">
        <v>41214</v>
      </c>
    </row>
    <row r="104" spans="1:14" s="1" customFormat="1" ht="11.25">
      <c r="A104" s="45" t="s">
        <v>265</v>
      </c>
      <c r="B104" s="92">
        <v>2012</v>
      </c>
      <c r="C104" s="93" t="s">
        <v>263</v>
      </c>
      <c r="D104" s="94">
        <v>1</v>
      </c>
      <c r="E104" s="95">
        <v>40786.88</v>
      </c>
      <c r="F104" s="96">
        <v>3248.75</v>
      </c>
      <c r="G104" s="96">
        <v>17834.31</v>
      </c>
      <c r="H104" s="96">
        <v>0</v>
      </c>
      <c r="I104" s="96">
        <v>0</v>
      </c>
      <c r="J104" s="96">
        <v>0</v>
      </c>
      <c r="K104" s="88">
        <f t="shared" si="8"/>
        <v>61869.94</v>
      </c>
      <c r="L104" s="97"/>
      <c r="M104" s="91" t="s">
        <v>266</v>
      </c>
      <c r="N104" s="98">
        <v>41166</v>
      </c>
    </row>
    <row r="105" spans="1:14" s="1" customFormat="1" ht="11.25">
      <c r="A105" s="45" t="s">
        <v>253</v>
      </c>
      <c r="B105" s="92">
        <v>2012</v>
      </c>
      <c r="C105" s="93" t="s">
        <v>254</v>
      </c>
      <c r="D105" s="94">
        <v>1</v>
      </c>
      <c r="E105" s="95">
        <v>150000</v>
      </c>
      <c r="F105" s="96">
        <v>9000</v>
      </c>
      <c r="G105" s="96">
        <v>45315</v>
      </c>
      <c r="H105" s="96">
        <v>0</v>
      </c>
      <c r="I105" s="96">
        <v>0</v>
      </c>
      <c r="J105" s="96">
        <v>0</v>
      </c>
      <c r="K105" s="88">
        <f t="shared" si="8"/>
        <v>204315</v>
      </c>
      <c r="L105" s="97"/>
      <c r="M105" s="91" t="s">
        <v>255</v>
      </c>
      <c r="N105" s="98">
        <v>40959</v>
      </c>
    </row>
    <row r="106" spans="1:14" s="1" customFormat="1" ht="11.25">
      <c r="A106" s="45" t="s">
        <v>262</v>
      </c>
      <c r="B106" s="92">
        <v>2012</v>
      </c>
      <c r="C106" s="93" t="s">
        <v>263</v>
      </c>
      <c r="D106" s="94">
        <v>1</v>
      </c>
      <c r="E106" s="95">
        <v>46000</v>
      </c>
      <c r="F106" s="96">
        <v>4206.71</v>
      </c>
      <c r="G106" s="96">
        <v>19255.82</v>
      </c>
      <c r="H106" s="96">
        <v>2804.93</v>
      </c>
      <c r="I106" s="96">
        <v>185.15</v>
      </c>
      <c r="J106" s="96">
        <v>1159.63</v>
      </c>
      <c r="K106" s="88">
        <f t="shared" si="8"/>
        <v>73612.23999999999</v>
      </c>
      <c r="L106" s="97"/>
      <c r="M106" s="91" t="s">
        <v>264</v>
      </c>
      <c r="N106" s="98">
        <v>41141</v>
      </c>
    </row>
    <row r="107" spans="1:14" s="1" customFormat="1" ht="11.25">
      <c r="A107" s="45" t="s">
        <v>259</v>
      </c>
      <c r="B107" s="92">
        <v>2012</v>
      </c>
      <c r="C107" s="93" t="s">
        <v>260</v>
      </c>
      <c r="D107" s="94">
        <v>1</v>
      </c>
      <c r="E107" s="95">
        <v>214000</v>
      </c>
      <c r="F107" s="96">
        <v>21400</v>
      </c>
      <c r="G107" s="96">
        <v>95337</v>
      </c>
      <c r="H107" s="96">
        <v>0</v>
      </c>
      <c r="I107" s="96">
        <v>0</v>
      </c>
      <c r="J107" s="96">
        <v>0</v>
      </c>
      <c r="K107" s="88">
        <f t="shared" si="8"/>
        <v>330737</v>
      </c>
      <c r="L107" s="97"/>
      <c r="M107" s="91" t="s">
        <v>261</v>
      </c>
      <c r="N107" s="98">
        <v>41018</v>
      </c>
    </row>
    <row r="108" spans="1:14" s="1" customFormat="1" ht="11.25">
      <c r="A108" s="83"/>
      <c r="B108" s="80"/>
      <c r="C108" s="81"/>
      <c r="D108" s="85">
        <f>SUM(D101:D107)</f>
        <v>7</v>
      </c>
      <c r="E108" s="80"/>
      <c r="F108" s="82"/>
      <c r="G108" s="82"/>
      <c r="H108" s="82"/>
      <c r="I108" s="82"/>
      <c r="J108" s="82"/>
      <c r="K108" s="82"/>
      <c r="L108" s="80"/>
      <c r="M108" s="80"/>
      <c r="N108" s="84"/>
    </row>
    <row r="109" spans="1:14" s="1" customFormat="1" ht="11.25">
      <c r="A109" s="45" t="s">
        <v>272</v>
      </c>
      <c r="B109" s="92">
        <v>2013</v>
      </c>
      <c r="C109" s="93" t="s">
        <v>273</v>
      </c>
      <c r="D109" s="94">
        <v>1</v>
      </c>
      <c r="E109" s="95">
        <v>52405.96</v>
      </c>
      <c r="F109" s="52">
        <f>78927.67-52405.96</f>
        <v>26521.71</v>
      </c>
      <c r="G109" s="52">
        <v>47356.61</v>
      </c>
      <c r="H109" s="52">
        <v>0</v>
      </c>
      <c r="I109" s="52">
        <v>0</v>
      </c>
      <c r="J109" s="52">
        <v>0</v>
      </c>
      <c r="K109" s="56">
        <f>SUM(E109:J109)</f>
        <v>126284.28</v>
      </c>
      <c r="L109" s="46"/>
      <c r="M109" s="91" t="s">
        <v>281</v>
      </c>
      <c r="N109" s="98">
        <v>41346</v>
      </c>
    </row>
    <row r="110" spans="1:14" s="1" customFormat="1" ht="11.25">
      <c r="A110" s="83"/>
      <c r="B110" s="80"/>
      <c r="C110" s="81"/>
      <c r="D110" s="85">
        <f>SUM(D109)</f>
        <v>1</v>
      </c>
      <c r="E110" s="80"/>
      <c r="F110" s="82"/>
      <c r="G110" s="82"/>
      <c r="H110" s="82"/>
      <c r="I110" s="82"/>
      <c r="J110" s="82"/>
      <c r="K110" s="82"/>
      <c r="L110" s="80"/>
      <c r="M110" s="80"/>
      <c r="N110" s="84"/>
    </row>
    <row r="111" spans="1:14" s="1" customFormat="1" ht="11.25">
      <c r="A111" s="133" t="s">
        <v>290</v>
      </c>
      <c r="B111" s="53">
        <v>2014</v>
      </c>
      <c r="C111" s="134" t="s">
        <v>291</v>
      </c>
      <c r="D111" s="134">
        <v>1</v>
      </c>
      <c r="E111" s="69">
        <v>59000</v>
      </c>
      <c r="F111" s="56">
        <v>7575.6</v>
      </c>
      <c r="G111" s="56">
        <v>32954.77</v>
      </c>
      <c r="H111" s="56">
        <v>0</v>
      </c>
      <c r="I111" s="56">
        <v>0</v>
      </c>
      <c r="J111" s="56">
        <v>0</v>
      </c>
      <c r="K111" s="70">
        <f aca="true" t="shared" si="9" ref="K111:K124">SUM(E111:J111)</f>
        <v>99530.37</v>
      </c>
      <c r="L111" s="51"/>
      <c r="M111" s="137" t="s">
        <v>292</v>
      </c>
      <c r="N111" s="75">
        <v>41822</v>
      </c>
    </row>
    <row r="112" spans="1:14" s="1" customFormat="1" ht="11.25">
      <c r="A112" s="119" t="s">
        <v>58</v>
      </c>
      <c r="B112" s="67">
        <v>2014</v>
      </c>
      <c r="C112" s="92" t="s">
        <v>293</v>
      </c>
      <c r="D112" s="94">
        <v>2</v>
      </c>
      <c r="E112" s="138">
        <v>226492.4</v>
      </c>
      <c r="F112" s="70">
        <v>11551.11</v>
      </c>
      <c r="G112" s="70">
        <v>66414.13</v>
      </c>
      <c r="H112" s="70">
        <v>0</v>
      </c>
      <c r="I112" s="70">
        <v>0</v>
      </c>
      <c r="J112" s="70">
        <v>0</v>
      </c>
      <c r="K112" s="70">
        <f t="shared" si="9"/>
        <v>304457.64</v>
      </c>
      <c r="L112" s="39"/>
      <c r="M112" s="91" t="s">
        <v>294</v>
      </c>
      <c r="N112" s="75">
        <v>41831</v>
      </c>
    </row>
    <row r="113" spans="1:14" s="1" customFormat="1" ht="11.25">
      <c r="A113" s="45" t="s">
        <v>282</v>
      </c>
      <c r="B113" s="92">
        <v>2014</v>
      </c>
      <c r="C113" s="90" t="s">
        <v>283</v>
      </c>
      <c r="D113" s="94">
        <v>1</v>
      </c>
      <c r="E113" s="78">
        <v>76000</v>
      </c>
      <c r="F113" s="79">
        <v>3648</v>
      </c>
      <c r="G113" s="79">
        <v>16726.08</v>
      </c>
      <c r="H113" s="79">
        <v>0</v>
      </c>
      <c r="I113" s="79">
        <v>0</v>
      </c>
      <c r="J113" s="79">
        <v>0</v>
      </c>
      <c r="K113" s="70">
        <f t="shared" si="9"/>
        <v>96374.08</v>
      </c>
      <c r="L113" s="74"/>
      <c r="M113" s="91" t="s">
        <v>284</v>
      </c>
      <c r="N113" s="75">
        <v>41653</v>
      </c>
    </row>
    <row r="114" spans="1:14" s="1" customFormat="1" ht="11.25">
      <c r="A114" s="45" t="s">
        <v>285</v>
      </c>
      <c r="B114" s="92">
        <v>2014</v>
      </c>
      <c r="C114" s="136" t="s">
        <v>286</v>
      </c>
      <c r="D114" s="94">
        <v>2</v>
      </c>
      <c r="E114" s="78">
        <v>188000</v>
      </c>
      <c r="F114" s="79">
        <v>26132</v>
      </c>
      <c r="G114" s="79">
        <v>128479.02</v>
      </c>
      <c r="H114" s="79">
        <v>0</v>
      </c>
      <c r="I114" s="79">
        <v>0</v>
      </c>
      <c r="J114" s="79">
        <v>0</v>
      </c>
      <c r="K114" s="70">
        <f t="shared" si="9"/>
        <v>342611.02</v>
      </c>
      <c r="L114" s="74"/>
      <c r="M114" s="91" t="s">
        <v>287</v>
      </c>
      <c r="N114" s="116">
        <v>41677</v>
      </c>
    </row>
    <row r="115" spans="1:14" s="1" customFormat="1" ht="11.25">
      <c r="A115" s="45" t="s">
        <v>278</v>
      </c>
      <c r="B115" s="92">
        <v>2014</v>
      </c>
      <c r="C115" s="93" t="s">
        <v>279</v>
      </c>
      <c r="D115" s="94">
        <v>1</v>
      </c>
      <c r="E115" s="135">
        <v>60000</v>
      </c>
      <c r="F115" s="52">
        <v>5880</v>
      </c>
      <c r="G115" s="52">
        <v>26681.4</v>
      </c>
      <c r="H115" s="52">
        <v>0</v>
      </c>
      <c r="I115" s="52">
        <v>0</v>
      </c>
      <c r="J115" s="52">
        <v>0</v>
      </c>
      <c r="K115" s="56">
        <f t="shared" si="9"/>
        <v>92561.4</v>
      </c>
      <c r="L115" s="46"/>
      <c r="M115" s="91" t="s">
        <v>280</v>
      </c>
      <c r="N115" s="49">
        <v>41646</v>
      </c>
    </row>
    <row r="116" spans="1:14" s="1" customFormat="1" ht="11.25">
      <c r="A116" s="45" t="s">
        <v>289</v>
      </c>
      <c r="B116" s="92">
        <v>2014</v>
      </c>
      <c r="C116" s="90" t="s">
        <v>226</v>
      </c>
      <c r="D116" s="94">
        <v>1</v>
      </c>
      <c r="E116" s="78">
        <v>336000</v>
      </c>
      <c r="F116" s="79">
        <v>55440</v>
      </c>
      <c r="G116" s="79">
        <v>271267.92</v>
      </c>
      <c r="H116" s="79">
        <v>0</v>
      </c>
      <c r="I116" s="79">
        <v>0</v>
      </c>
      <c r="J116" s="79">
        <v>0</v>
      </c>
      <c r="K116" s="70">
        <f t="shared" si="9"/>
        <v>662707.9199999999</v>
      </c>
      <c r="L116" s="74"/>
      <c r="M116" s="91" t="s">
        <v>288</v>
      </c>
      <c r="N116" s="75">
        <v>41771</v>
      </c>
    </row>
    <row r="117" spans="1:14" s="1" customFormat="1" ht="11.25">
      <c r="A117" s="83"/>
      <c r="B117" s="80"/>
      <c r="C117" s="81"/>
      <c r="D117" s="85">
        <f>SUM(D111:D116)</f>
        <v>8</v>
      </c>
      <c r="E117" s="80"/>
      <c r="F117" s="82"/>
      <c r="G117" s="82"/>
      <c r="H117" s="82"/>
      <c r="I117" s="82"/>
      <c r="J117" s="82"/>
      <c r="K117" s="82"/>
      <c r="L117" s="80"/>
      <c r="M117" s="80"/>
      <c r="N117" s="84"/>
    </row>
    <row r="118" spans="1:14" s="1" customFormat="1" ht="11.25">
      <c r="A118" s="45" t="s">
        <v>296</v>
      </c>
      <c r="B118" s="92">
        <v>2015</v>
      </c>
      <c r="C118" s="93" t="s">
        <v>297</v>
      </c>
      <c r="D118" s="94">
        <v>1</v>
      </c>
      <c r="E118" s="115">
        <v>520000</v>
      </c>
      <c r="F118" s="52">
        <v>34840</v>
      </c>
      <c r="G118" s="52">
        <v>134826.12</v>
      </c>
      <c r="H118" s="52">
        <v>0</v>
      </c>
      <c r="I118" s="52">
        <v>0</v>
      </c>
      <c r="J118" s="52">
        <v>0</v>
      </c>
      <c r="K118" s="70">
        <f t="shared" si="9"/>
        <v>689666.12</v>
      </c>
      <c r="L118" s="46"/>
      <c r="M118" s="91" t="s">
        <v>298</v>
      </c>
      <c r="N118" s="49">
        <v>42075</v>
      </c>
    </row>
    <row r="119" spans="1:14" s="1" customFormat="1" ht="11.25">
      <c r="A119" s="45" t="s">
        <v>310</v>
      </c>
      <c r="B119" s="92">
        <v>2015</v>
      </c>
      <c r="C119" s="93" t="s">
        <v>311</v>
      </c>
      <c r="D119" s="94">
        <v>1</v>
      </c>
      <c r="E119" s="115">
        <v>229085.24</v>
      </c>
      <c r="F119" s="52">
        <v>26963.33</v>
      </c>
      <c r="G119" s="52">
        <v>134425.45</v>
      </c>
      <c r="H119" s="52">
        <v>0</v>
      </c>
      <c r="I119" s="52">
        <v>0</v>
      </c>
      <c r="J119" s="52">
        <v>0</v>
      </c>
      <c r="K119" s="70">
        <f t="shared" si="9"/>
        <v>390474.02</v>
      </c>
      <c r="L119" s="46"/>
      <c r="M119" s="91" t="s">
        <v>312</v>
      </c>
      <c r="N119" s="49">
        <v>42240</v>
      </c>
    </row>
    <row r="120" spans="1:14" s="1" customFormat="1" ht="11.25">
      <c r="A120" s="45" t="s">
        <v>310</v>
      </c>
      <c r="B120" s="92">
        <v>2015</v>
      </c>
      <c r="C120" s="93" t="s">
        <v>323</v>
      </c>
      <c r="D120" s="94"/>
      <c r="E120" s="115" t="s">
        <v>324</v>
      </c>
      <c r="F120" s="96" t="s">
        <v>325</v>
      </c>
      <c r="G120" s="96" t="s">
        <v>326</v>
      </c>
      <c r="H120" s="52">
        <v>0</v>
      </c>
      <c r="I120" s="52">
        <v>0</v>
      </c>
      <c r="J120" s="52">
        <v>0</v>
      </c>
      <c r="K120" s="142" t="s">
        <v>327</v>
      </c>
      <c r="L120" s="46"/>
      <c r="M120" s="141" t="s">
        <v>312</v>
      </c>
      <c r="N120" s="98">
        <v>42402</v>
      </c>
    </row>
    <row r="121" spans="1:14" s="1" customFormat="1" ht="11.25">
      <c r="A121" s="45" t="s">
        <v>305</v>
      </c>
      <c r="B121" s="92">
        <v>2015</v>
      </c>
      <c r="C121" s="93" t="s">
        <v>306</v>
      </c>
      <c r="D121" s="94">
        <v>1</v>
      </c>
      <c r="E121" s="115">
        <v>0</v>
      </c>
      <c r="F121" s="96">
        <v>0</v>
      </c>
      <c r="G121" s="96">
        <v>0</v>
      </c>
      <c r="H121" s="96">
        <v>96894.45</v>
      </c>
      <c r="I121" s="96">
        <v>0</v>
      </c>
      <c r="J121" s="96">
        <v>0</v>
      </c>
      <c r="K121" s="89">
        <f>SUM(E121:J121)</f>
        <v>96894.45</v>
      </c>
      <c r="L121" s="97"/>
      <c r="M121" s="91" t="s">
        <v>315</v>
      </c>
      <c r="N121" s="98">
        <v>42171</v>
      </c>
    </row>
    <row r="122" spans="1:14" s="1" customFormat="1" ht="11.25">
      <c r="A122" s="45" t="s">
        <v>313</v>
      </c>
      <c r="B122" s="92">
        <v>2015</v>
      </c>
      <c r="C122" s="93" t="s">
        <v>314</v>
      </c>
      <c r="D122" s="94">
        <v>1</v>
      </c>
      <c r="E122" s="115">
        <v>522013.91</v>
      </c>
      <c r="F122" s="96">
        <v>61441.04</v>
      </c>
      <c r="G122" s="96">
        <v>306303.79</v>
      </c>
      <c r="H122" s="96">
        <v>0</v>
      </c>
      <c r="I122" s="96">
        <v>0</v>
      </c>
      <c r="J122" s="96">
        <v>0</v>
      </c>
      <c r="K122" s="89">
        <f>SUM(E122:J122)</f>
        <v>889758.74</v>
      </c>
      <c r="L122" s="97"/>
      <c r="M122" s="91" t="s">
        <v>312</v>
      </c>
      <c r="N122" s="49">
        <v>42240</v>
      </c>
    </row>
    <row r="123" spans="1:14" s="1" customFormat="1" ht="46.5" customHeight="1">
      <c r="A123" s="45" t="s">
        <v>299</v>
      </c>
      <c r="B123" s="92">
        <v>2015</v>
      </c>
      <c r="C123" s="90" t="s">
        <v>300</v>
      </c>
      <c r="D123" s="94">
        <v>1</v>
      </c>
      <c r="E123" s="115">
        <v>800000</v>
      </c>
      <c r="F123" s="79">
        <v>27280</v>
      </c>
      <c r="G123" s="79">
        <v>138983.04</v>
      </c>
      <c r="H123" s="79">
        <v>0</v>
      </c>
      <c r="I123" s="79">
        <v>0</v>
      </c>
      <c r="J123" s="79">
        <v>0</v>
      </c>
      <c r="K123" s="70">
        <f t="shared" si="9"/>
        <v>966263.04</v>
      </c>
      <c r="L123" s="74"/>
      <c r="M123" s="91" t="s">
        <v>301</v>
      </c>
      <c r="N123" s="75">
        <v>42130</v>
      </c>
    </row>
    <row r="124" spans="1:14" s="1" customFormat="1" ht="46.5" customHeight="1">
      <c r="A124" s="45" t="s">
        <v>316</v>
      </c>
      <c r="B124" s="92">
        <v>2015</v>
      </c>
      <c r="C124" s="90" t="s">
        <v>317</v>
      </c>
      <c r="D124" s="94">
        <v>1</v>
      </c>
      <c r="E124" s="115">
        <v>221000</v>
      </c>
      <c r="F124" s="79">
        <v>5237.7</v>
      </c>
      <c r="G124" s="79">
        <v>32578.2</v>
      </c>
      <c r="H124" s="79">
        <v>0</v>
      </c>
      <c r="I124" s="79">
        <v>0</v>
      </c>
      <c r="J124" s="79">
        <v>0</v>
      </c>
      <c r="K124" s="70">
        <f t="shared" si="9"/>
        <v>258815.90000000002</v>
      </c>
      <c r="L124" s="74"/>
      <c r="M124" s="91" t="s">
        <v>318</v>
      </c>
      <c r="N124" s="75">
        <v>42285</v>
      </c>
    </row>
    <row r="125" spans="1:14" s="1" customFormat="1" ht="46.5" customHeight="1">
      <c r="A125" s="45" t="s">
        <v>309</v>
      </c>
      <c r="B125" s="92">
        <v>2015</v>
      </c>
      <c r="C125" s="136" t="s">
        <v>307</v>
      </c>
      <c r="D125" s="94">
        <v>3</v>
      </c>
      <c r="E125" s="115">
        <v>750000</v>
      </c>
      <c r="F125" s="115">
        <f>812470.98-750000</f>
        <v>62470.97999999998</v>
      </c>
      <c r="G125" s="79">
        <v>290052.14</v>
      </c>
      <c r="H125" s="79">
        <v>0</v>
      </c>
      <c r="I125" s="79">
        <v>0</v>
      </c>
      <c r="J125" s="79">
        <v>0</v>
      </c>
      <c r="K125" s="70">
        <f>SUM(E125:J125)</f>
        <v>1102523.12</v>
      </c>
      <c r="L125" s="74"/>
      <c r="M125" s="91" t="s">
        <v>308</v>
      </c>
      <c r="N125" s="75">
        <v>42166</v>
      </c>
    </row>
    <row r="126" spans="1:14" s="1" customFormat="1" ht="11.25">
      <c r="A126" s="45" t="s">
        <v>302</v>
      </c>
      <c r="B126" s="92">
        <v>2015</v>
      </c>
      <c r="C126" s="93" t="s">
        <v>303</v>
      </c>
      <c r="D126" s="94">
        <v>1</v>
      </c>
      <c r="E126" s="115">
        <v>121640</v>
      </c>
      <c r="F126" s="96">
        <v>19389.41</v>
      </c>
      <c r="G126" s="96">
        <v>120580.08</v>
      </c>
      <c r="H126" s="96">
        <v>0</v>
      </c>
      <c r="I126" s="96">
        <v>0</v>
      </c>
      <c r="J126" s="96">
        <v>0</v>
      </c>
      <c r="K126" s="89">
        <f>SUM(E126:J126)</f>
        <v>261609.49</v>
      </c>
      <c r="L126" s="97"/>
      <c r="M126" s="91" t="s">
        <v>304</v>
      </c>
      <c r="N126" s="98">
        <v>42138</v>
      </c>
    </row>
    <row r="127" spans="1:14" s="1" customFormat="1" ht="11.25">
      <c r="A127" s="83"/>
      <c r="B127" s="80"/>
      <c r="C127" s="81"/>
      <c r="D127" s="85">
        <f>SUM(D118:D126)</f>
        <v>10</v>
      </c>
      <c r="E127" s="80"/>
      <c r="F127" s="82"/>
      <c r="G127" s="82"/>
      <c r="H127" s="82"/>
      <c r="I127" s="82"/>
      <c r="J127" s="82"/>
      <c r="K127" s="82"/>
      <c r="L127" s="80"/>
      <c r="M127" s="80"/>
      <c r="N127" s="84"/>
    </row>
    <row r="128" spans="1:14" s="1" customFormat="1" ht="11.25">
      <c r="A128" s="133" t="s">
        <v>313</v>
      </c>
      <c r="B128" s="92">
        <v>2016</v>
      </c>
      <c r="C128" s="134" t="s">
        <v>328</v>
      </c>
      <c r="D128" s="134">
        <v>1</v>
      </c>
      <c r="E128" s="69">
        <v>229085.24</v>
      </c>
      <c r="F128" s="56">
        <v>26963.33</v>
      </c>
      <c r="G128" s="56">
        <v>134425.45</v>
      </c>
      <c r="H128" s="56">
        <v>0</v>
      </c>
      <c r="I128" s="56">
        <v>0</v>
      </c>
      <c r="J128" s="56">
        <v>0</v>
      </c>
      <c r="K128" s="89">
        <f>SUM(E128:J128)</f>
        <v>390474.02</v>
      </c>
      <c r="L128" s="51"/>
      <c r="M128" s="137" t="s">
        <v>312</v>
      </c>
      <c r="N128" s="143">
        <v>42402</v>
      </c>
    </row>
    <row r="129" spans="1:14" s="139" customFormat="1" ht="25.5" customHeight="1">
      <c r="A129" s="45" t="s">
        <v>322</v>
      </c>
      <c r="B129" s="92">
        <v>2016</v>
      </c>
      <c r="C129" s="90" t="s">
        <v>320</v>
      </c>
      <c r="D129" s="94">
        <v>1</v>
      </c>
      <c r="E129" s="115">
        <v>754000</v>
      </c>
      <c r="F129" s="79">
        <v>44184.4</v>
      </c>
      <c r="G129" s="79">
        <v>220298.83</v>
      </c>
      <c r="H129" s="79">
        <v>0</v>
      </c>
      <c r="I129" s="79">
        <v>0</v>
      </c>
      <c r="J129" s="79">
        <v>0</v>
      </c>
      <c r="K129" s="89">
        <f>SUM(E129:J129)</f>
        <v>1018483.23</v>
      </c>
      <c r="L129" s="74"/>
      <c r="M129" s="91" t="s">
        <v>321</v>
      </c>
      <c r="N129" s="140">
        <v>42375</v>
      </c>
    </row>
    <row r="130" spans="1:14" s="139" customFormat="1" ht="25.5" customHeight="1">
      <c r="A130" s="45" t="s">
        <v>332</v>
      </c>
      <c r="B130" s="92">
        <v>2016</v>
      </c>
      <c r="C130" s="136" t="s">
        <v>333</v>
      </c>
      <c r="D130" s="94">
        <v>2</v>
      </c>
      <c r="E130" s="115">
        <v>590000</v>
      </c>
      <c r="F130" s="79">
        <v>14514</v>
      </c>
      <c r="G130" s="79">
        <v>0</v>
      </c>
      <c r="H130" s="79">
        <v>0</v>
      </c>
      <c r="I130" s="79">
        <v>0</v>
      </c>
      <c r="J130" s="79">
        <v>0</v>
      </c>
      <c r="K130" s="89">
        <f>SUM(E130:J130)</f>
        <v>604514</v>
      </c>
      <c r="L130" s="90" t="s">
        <v>334</v>
      </c>
      <c r="M130" s="91"/>
      <c r="N130" s="140">
        <v>42618</v>
      </c>
    </row>
    <row r="131" spans="1:14" s="139" customFormat="1" ht="12" thickBot="1">
      <c r="A131" s="150" t="s">
        <v>329</v>
      </c>
      <c r="B131" s="151">
        <v>2016</v>
      </c>
      <c r="C131" s="152" t="s">
        <v>330</v>
      </c>
      <c r="D131" s="153">
        <v>1</v>
      </c>
      <c r="E131" s="154">
        <v>1006440</v>
      </c>
      <c r="F131" s="155">
        <v>67431.48</v>
      </c>
      <c r="G131" s="155">
        <v>347934.15</v>
      </c>
      <c r="H131" s="155">
        <v>0</v>
      </c>
      <c r="I131" s="155">
        <v>0</v>
      </c>
      <c r="J131" s="155">
        <v>0</v>
      </c>
      <c r="K131" s="156">
        <f>SUM(E131:J131)</f>
        <v>1421805.63</v>
      </c>
      <c r="L131" s="157"/>
      <c r="M131" s="158" t="s">
        <v>331</v>
      </c>
      <c r="N131" s="159">
        <v>42447</v>
      </c>
    </row>
    <row r="132" spans="1:14" s="1" customFormat="1" ht="11.25">
      <c r="A132" s="160"/>
      <c r="B132" s="161"/>
      <c r="C132" s="162"/>
      <c r="D132" s="161"/>
      <c r="E132" s="161"/>
      <c r="F132" s="163"/>
      <c r="G132" s="163"/>
      <c r="H132" s="163"/>
      <c r="I132" s="163"/>
      <c r="J132" s="163"/>
      <c r="K132" s="163"/>
      <c r="L132" s="161"/>
      <c r="M132" s="161"/>
      <c r="N132" s="164"/>
    </row>
    <row r="133" spans="1:14" s="12" customFormat="1" ht="11.25">
      <c r="A133" s="45" t="s">
        <v>339</v>
      </c>
      <c r="B133" s="92">
        <v>2017</v>
      </c>
      <c r="C133" s="134" t="s">
        <v>340</v>
      </c>
      <c r="D133" s="94">
        <v>1</v>
      </c>
      <c r="E133" s="115">
        <v>341491.07</v>
      </c>
      <c r="F133" s="56">
        <f>359931.58-E133</f>
        <v>18440.51000000001</v>
      </c>
      <c r="G133" s="56">
        <v>82064.4</v>
      </c>
      <c r="H133" s="56">
        <v>0</v>
      </c>
      <c r="I133" s="56">
        <v>0</v>
      </c>
      <c r="J133" s="56">
        <v>0</v>
      </c>
      <c r="K133" s="89">
        <f aca="true" t="shared" si="10" ref="K133:K141">SUM(E133:J133)</f>
        <v>441995.98</v>
      </c>
      <c r="L133" s="51"/>
      <c r="M133" s="91" t="s">
        <v>341</v>
      </c>
      <c r="N133" s="143">
        <v>42780</v>
      </c>
    </row>
    <row r="134" spans="1:14" s="169" customFormat="1" ht="33.75">
      <c r="A134" s="45" t="s">
        <v>345</v>
      </c>
      <c r="B134" s="92">
        <v>2017</v>
      </c>
      <c r="C134" s="170" t="s">
        <v>346</v>
      </c>
      <c r="D134" s="92">
        <v>7</v>
      </c>
      <c r="E134" s="95">
        <v>752862.94</v>
      </c>
      <c r="F134" s="166">
        <v>43666.05</v>
      </c>
      <c r="G134" s="166">
        <v>191166.95</v>
      </c>
      <c r="H134" s="166">
        <v>0</v>
      </c>
      <c r="I134" s="166">
        <v>0</v>
      </c>
      <c r="J134" s="166">
        <v>0</v>
      </c>
      <c r="K134" s="89">
        <f t="shared" si="10"/>
        <v>987695.94</v>
      </c>
      <c r="L134" s="107"/>
      <c r="M134" s="167" t="s">
        <v>347</v>
      </c>
      <c r="N134" s="168">
        <v>42768</v>
      </c>
    </row>
    <row r="135" spans="1:14" s="139" customFormat="1" ht="33.75">
      <c r="A135" s="45" t="s">
        <v>335</v>
      </c>
      <c r="B135" s="92">
        <v>2017</v>
      </c>
      <c r="C135" s="165" t="s">
        <v>336</v>
      </c>
      <c r="D135" s="94">
        <v>14</v>
      </c>
      <c r="E135" s="115">
        <v>163720.8</v>
      </c>
      <c r="F135" s="79">
        <v>9823.2</v>
      </c>
      <c r="G135" s="79">
        <v>56308.07</v>
      </c>
      <c r="H135" s="79">
        <v>0</v>
      </c>
      <c r="I135" s="79">
        <v>0</v>
      </c>
      <c r="J135" s="79">
        <v>0</v>
      </c>
      <c r="K135" s="89">
        <f t="shared" si="10"/>
        <v>229852.07</v>
      </c>
      <c r="L135" s="74"/>
      <c r="M135" s="91" t="s">
        <v>337</v>
      </c>
      <c r="N135" s="140">
        <v>42755</v>
      </c>
    </row>
    <row r="136" spans="1:14" s="139" customFormat="1" ht="33.75">
      <c r="A136" s="45" t="s">
        <v>335</v>
      </c>
      <c r="B136" s="92">
        <v>2017</v>
      </c>
      <c r="C136" s="165" t="s">
        <v>336</v>
      </c>
      <c r="D136" s="94">
        <v>14</v>
      </c>
      <c r="E136" s="115">
        <v>0</v>
      </c>
      <c r="F136" s="79">
        <v>1057.31</v>
      </c>
      <c r="G136" s="79">
        <v>5541.82</v>
      </c>
      <c r="H136" s="79">
        <v>0</v>
      </c>
      <c r="I136" s="79">
        <v>0</v>
      </c>
      <c r="J136" s="79">
        <v>0</v>
      </c>
      <c r="K136" s="89">
        <f t="shared" si="10"/>
        <v>6599.129999999999</v>
      </c>
      <c r="L136" s="74"/>
      <c r="M136" s="91" t="s">
        <v>337</v>
      </c>
      <c r="N136" s="140">
        <v>42828</v>
      </c>
    </row>
    <row r="137" spans="1:14" s="139" customFormat="1" ht="22.5">
      <c r="A137" s="45" t="s">
        <v>351</v>
      </c>
      <c r="B137" s="92">
        <v>2017</v>
      </c>
      <c r="C137" s="165" t="s">
        <v>352</v>
      </c>
      <c r="D137" s="94">
        <v>4</v>
      </c>
      <c r="E137" s="115">
        <v>942454.14</v>
      </c>
      <c r="F137" s="79">
        <v>84820.86</v>
      </c>
      <c r="G137" s="79">
        <v>283528</v>
      </c>
      <c r="H137" s="79">
        <v>0</v>
      </c>
      <c r="I137" s="79">
        <v>0</v>
      </c>
      <c r="J137" s="79">
        <v>0</v>
      </c>
      <c r="K137" s="89">
        <f t="shared" si="10"/>
        <v>1310803</v>
      </c>
      <c r="L137" s="74"/>
      <c r="M137" s="91" t="s">
        <v>353</v>
      </c>
      <c r="N137" s="140">
        <v>42954</v>
      </c>
    </row>
    <row r="138" spans="1:14" s="139" customFormat="1" ht="22.5">
      <c r="A138" s="45" t="s">
        <v>351</v>
      </c>
      <c r="B138" s="92">
        <v>2017</v>
      </c>
      <c r="C138" s="165" t="s">
        <v>352</v>
      </c>
      <c r="D138" s="94">
        <v>4</v>
      </c>
      <c r="E138" s="115">
        <v>0</v>
      </c>
      <c r="F138" s="79">
        <v>0</v>
      </c>
      <c r="G138" s="79">
        <v>27104.89</v>
      </c>
      <c r="H138" s="79">
        <v>0</v>
      </c>
      <c r="I138" s="79">
        <v>0</v>
      </c>
      <c r="J138" s="79">
        <v>0</v>
      </c>
      <c r="K138" s="89">
        <f>SUM(E138:J138)</f>
        <v>27104.89</v>
      </c>
      <c r="L138" s="74"/>
      <c r="M138" s="91" t="s">
        <v>353</v>
      </c>
      <c r="N138" s="140">
        <v>42971</v>
      </c>
    </row>
    <row r="139" spans="1:14" s="139" customFormat="1" ht="18">
      <c r="A139" s="45" t="s">
        <v>342</v>
      </c>
      <c r="B139" s="92">
        <v>2017</v>
      </c>
      <c r="C139" s="165" t="s">
        <v>343</v>
      </c>
      <c r="D139" s="94">
        <v>1</v>
      </c>
      <c r="E139" s="115">
        <v>424000</v>
      </c>
      <c r="F139" s="79">
        <v>24592</v>
      </c>
      <c r="G139" s="79">
        <v>113045.18</v>
      </c>
      <c r="H139" s="79">
        <v>0</v>
      </c>
      <c r="I139" s="79">
        <v>0</v>
      </c>
      <c r="J139" s="79">
        <v>0</v>
      </c>
      <c r="K139" s="89">
        <f t="shared" si="10"/>
        <v>561637.1799999999</v>
      </c>
      <c r="L139" s="74"/>
      <c r="M139" s="91" t="s">
        <v>344</v>
      </c>
      <c r="N139" s="140">
        <v>42797</v>
      </c>
    </row>
    <row r="140" spans="1:14" s="139" customFormat="1" ht="11.25">
      <c r="A140" s="45" t="s">
        <v>332</v>
      </c>
      <c r="B140" s="92">
        <v>2017</v>
      </c>
      <c r="C140" s="136" t="s">
        <v>333</v>
      </c>
      <c r="D140" s="94">
        <v>2</v>
      </c>
      <c r="E140" s="115">
        <v>0</v>
      </c>
      <c r="F140" s="79">
        <v>0</v>
      </c>
      <c r="G140" s="79">
        <v>123320.86</v>
      </c>
      <c r="H140" s="79">
        <v>0</v>
      </c>
      <c r="I140" s="79">
        <v>0</v>
      </c>
      <c r="J140" s="79">
        <v>0</v>
      </c>
      <c r="K140" s="89">
        <f t="shared" si="10"/>
        <v>123320.86</v>
      </c>
      <c r="L140" s="90" t="s">
        <v>334</v>
      </c>
      <c r="M140" s="91"/>
      <c r="N140" s="140">
        <v>42824</v>
      </c>
    </row>
    <row r="141" spans="1:14" s="139" customFormat="1" ht="11.25">
      <c r="A141" s="45" t="s">
        <v>348</v>
      </c>
      <c r="B141" s="92">
        <v>2017</v>
      </c>
      <c r="C141" s="165" t="s">
        <v>349</v>
      </c>
      <c r="D141" s="94">
        <v>1</v>
      </c>
      <c r="E141" s="115">
        <v>260000</v>
      </c>
      <c r="F141" s="79">
        <v>0</v>
      </c>
      <c r="G141" s="79">
        <v>0</v>
      </c>
      <c r="H141" s="79">
        <v>0</v>
      </c>
      <c r="I141" s="79">
        <v>0</v>
      </c>
      <c r="J141" s="79">
        <v>0</v>
      </c>
      <c r="K141" s="89">
        <f t="shared" si="10"/>
        <v>260000</v>
      </c>
      <c r="L141" s="74"/>
      <c r="M141" s="91" t="s">
        <v>350</v>
      </c>
      <c r="N141" s="140">
        <v>42858</v>
      </c>
    </row>
    <row r="142" spans="1:14" s="1" customFormat="1" ht="12" thickBot="1">
      <c r="A142" s="144"/>
      <c r="B142" s="145"/>
      <c r="C142" s="146"/>
      <c r="D142" s="145"/>
      <c r="E142" s="145"/>
      <c r="F142" s="147"/>
      <c r="G142" s="147"/>
      <c r="H142" s="147"/>
      <c r="I142" s="147"/>
      <c r="J142" s="147"/>
      <c r="K142" s="147"/>
      <c r="L142" s="145"/>
      <c r="M142" s="145"/>
      <c r="N142" s="148"/>
    </row>
    <row r="143" spans="3:11" s="1" customFormat="1" ht="12" thickBot="1">
      <c r="C143" s="11"/>
      <c r="F143" s="10"/>
      <c r="G143" s="10"/>
      <c r="H143" s="10"/>
      <c r="I143" s="10"/>
      <c r="J143" s="10"/>
      <c r="K143" s="36"/>
    </row>
    <row r="144" spans="1:14" s="1" customFormat="1" ht="12" thickBot="1">
      <c r="A144" s="86" t="s">
        <v>68</v>
      </c>
      <c r="B144" s="26"/>
      <c r="C144" s="26"/>
      <c r="D144" s="26"/>
      <c r="E144" s="23">
        <f>SUM(E4:E39)</f>
        <v>7781671.639999998</v>
      </c>
      <c r="F144" s="23">
        <f aca="true" t="shared" si="11" ref="F144:K144">SUM(F4:F39)</f>
        <v>396214.54</v>
      </c>
      <c r="G144" s="23">
        <f t="shared" si="11"/>
        <v>2115473.1599999997</v>
      </c>
      <c r="H144" s="23">
        <f t="shared" si="11"/>
        <v>49019.97</v>
      </c>
      <c r="I144" s="23">
        <f t="shared" si="11"/>
        <v>0</v>
      </c>
      <c r="J144" s="23">
        <f t="shared" si="11"/>
        <v>0</v>
      </c>
      <c r="K144" s="23">
        <f t="shared" si="11"/>
        <v>10342379.29</v>
      </c>
      <c r="L144" s="26"/>
      <c r="M144" s="26"/>
      <c r="N144" s="33"/>
    </row>
    <row r="145" ht="12" thickBot="1">
      <c r="A145" s="3"/>
    </row>
    <row r="146" spans="1:14" ht="12" thickBot="1">
      <c r="A146" s="87" t="s">
        <v>72</v>
      </c>
      <c r="B146" s="32"/>
      <c r="C146" s="32"/>
      <c r="D146" s="32"/>
      <c r="E146" s="35">
        <f>SUM(E41:E46)</f>
        <v>2042662.4499999997</v>
      </c>
      <c r="F146" s="35">
        <f aca="true" t="shared" si="12" ref="F146:K146">SUM(F41:F46)</f>
        <v>99081.10999999999</v>
      </c>
      <c r="G146" s="35">
        <f t="shared" si="12"/>
        <v>481473.09</v>
      </c>
      <c r="H146" s="35">
        <f t="shared" si="12"/>
        <v>152648.58</v>
      </c>
      <c r="I146" s="35">
        <f t="shared" si="12"/>
        <v>7571.36</v>
      </c>
      <c r="J146" s="35">
        <f t="shared" si="12"/>
        <v>33646.18</v>
      </c>
      <c r="K146" s="35">
        <f t="shared" si="12"/>
        <v>2817082.7699999996</v>
      </c>
      <c r="L146" s="32"/>
      <c r="M146" s="32"/>
      <c r="N146" s="34"/>
    </row>
    <row r="147" ht="12" thickBot="1">
      <c r="A147" s="3"/>
    </row>
    <row r="148" spans="1:14" ht="12" thickBot="1">
      <c r="A148" s="29" t="s">
        <v>62</v>
      </c>
      <c r="B148" s="24"/>
      <c r="C148" s="25"/>
      <c r="D148" s="30"/>
      <c r="E148" s="31">
        <f>SUM(E48:E59)</f>
        <v>4737997.930000001</v>
      </c>
      <c r="F148" s="31">
        <f aca="true" t="shared" si="13" ref="F148:K148">SUM(F48:F59)</f>
        <v>270680.43</v>
      </c>
      <c r="G148" s="31">
        <f t="shared" si="13"/>
        <v>555876.27</v>
      </c>
      <c r="H148" s="31">
        <f t="shared" si="13"/>
        <v>2411.04</v>
      </c>
      <c r="I148" s="31">
        <f t="shared" si="13"/>
        <v>119.58</v>
      </c>
      <c r="J148" s="31">
        <f t="shared" si="13"/>
        <v>417.56</v>
      </c>
      <c r="K148" s="31">
        <f t="shared" si="13"/>
        <v>5567502.81</v>
      </c>
      <c r="L148" s="26"/>
      <c r="M148" s="27"/>
      <c r="N148" s="28"/>
    </row>
    <row r="149" ht="12" thickBot="1"/>
    <row r="150" spans="1:14" ht="12" thickBot="1">
      <c r="A150" s="29" t="s">
        <v>21</v>
      </c>
      <c r="B150" s="32"/>
      <c r="C150" s="32"/>
      <c r="D150" s="32"/>
      <c r="E150" s="35">
        <f>SUM(E61:E71)</f>
        <v>2802185.26</v>
      </c>
      <c r="F150" s="35">
        <f aca="true" t="shared" si="14" ref="F150:K150">SUM(F61:F71)</f>
        <v>136359.97999999998</v>
      </c>
      <c r="G150" s="35">
        <f t="shared" si="14"/>
        <v>313359.92000000004</v>
      </c>
      <c r="H150" s="35">
        <f t="shared" si="14"/>
        <v>205616.78</v>
      </c>
      <c r="I150" s="35">
        <f t="shared" si="14"/>
        <v>0</v>
      </c>
      <c r="J150" s="35">
        <f t="shared" si="14"/>
        <v>0</v>
      </c>
      <c r="K150" s="35">
        <f t="shared" si="14"/>
        <v>3457521.94</v>
      </c>
      <c r="L150" s="32"/>
      <c r="M150" s="32"/>
      <c r="N150" s="34"/>
    </row>
    <row r="151" ht="12" thickBot="1"/>
    <row r="152" spans="1:14" ht="12" thickBot="1">
      <c r="A152" s="29" t="s">
        <v>148</v>
      </c>
      <c r="B152" s="32"/>
      <c r="C152" s="32"/>
      <c r="D152" s="32"/>
      <c r="E152" s="35">
        <f>SUM(E73:E86)</f>
        <v>2092336.6400000001</v>
      </c>
      <c r="F152" s="35">
        <f aca="true" t="shared" si="15" ref="F152:K152">SUM(F73:F86)</f>
        <v>117474.32999999997</v>
      </c>
      <c r="G152" s="35">
        <f t="shared" si="15"/>
        <v>485111.33999999997</v>
      </c>
      <c r="H152" s="35">
        <f t="shared" si="15"/>
        <v>11911.169999999998</v>
      </c>
      <c r="I152" s="35">
        <f t="shared" si="15"/>
        <v>504.98</v>
      </c>
      <c r="J152" s="35">
        <f t="shared" si="15"/>
        <v>2411.91</v>
      </c>
      <c r="K152" s="35">
        <f t="shared" si="15"/>
        <v>2709750.3700000006</v>
      </c>
      <c r="L152" s="32"/>
      <c r="M152" s="32"/>
      <c r="N152" s="34"/>
    </row>
    <row r="153" ht="12" thickBot="1"/>
    <row r="154" spans="1:14" ht="12" thickBot="1">
      <c r="A154" s="29" t="s">
        <v>218</v>
      </c>
      <c r="B154" s="32"/>
      <c r="C154" s="32"/>
      <c r="D154" s="32"/>
      <c r="E154" s="35">
        <f>SUM(E88:E99)</f>
        <v>1612446.58</v>
      </c>
      <c r="F154" s="35">
        <f aca="true" t="shared" si="16" ref="F154:K154">SUM(F88:F99)</f>
        <v>77088.76999999999</v>
      </c>
      <c r="G154" s="35">
        <f t="shared" si="16"/>
        <v>402118.26</v>
      </c>
      <c r="H154" s="35">
        <f t="shared" si="16"/>
        <v>1085.77</v>
      </c>
      <c r="I154" s="35">
        <f t="shared" si="16"/>
        <v>0</v>
      </c>
      <c r="J154" s="35">
        <f t="shared" si="16"/>
        <v>0</v>
      </c>
      <c r="K154" s="35">
        <f t="shared" si="16"/>
        <v>2092739.38</v>
      </c>
      <c r="L154" s="32"/>
      <c r="M154" s="32"/>
      <c r="N154" s="34"/>
    </row>
    <row r="155" ht="12" thickBot="1"/>
    <row r="156" spans="1:14" ht="12" thickBot="1">
      <c r="A156" s="29" t="s">
        <v>252</v>
      </c>
      <c r="B156" s="32"/>
      <c r="C156" s="32"/>
      <c r="D156" s="32"/>
      <c r="E156" s="59">
        <f aca="true" t="shared" si="17" ref="E156:K156">SUM(E101:E107)</f>
        <v>849155.12</v>
      </c>
      <c r="F156" s="59">
        <f t="shared" si="17"/>
        <v>67739.2</v>
      </c>
      <c r="G156" s="59">
        <f t="shared" si="17"/>
        <v>349563.96</v>
      </c>
      <c r="H156" s="59">
        <f t="shared" si="17"/>
        <v>2804.93</v>
      </c>
      <c r="I156" s="59">
        <f t="shared" si="17"/>
        <v>185.15</v>
      </c>
      <c r="J156" s="59">
        <f t="shared" si="17"/>
        <v>1159.63</v>
      </c>
      <c r="K156" s="59">
        <f t="shared" si="17"/>
        <v>1270607.99</v>
      </c>
      <c r="L156" s="32"/>
      <c r="M156" s="32"/>
      <c r="N156" s="34"/>
    </row>
    <row r="157" ht="12" thickBot="1"/>
    <row r="158" spans="1:14" ht="12" thickBot="1">
      <c r="A158" s="29" t="s">
        <v>271</v>
      </c>
      <c r="B158" s="32"/>
      <c r="C158" s="32"/>
      <c r="D158" s="32"/>
      <c r="E158" s="59">
        <f aca="true" t="shared" si="18" ref="E158:K158">SUM(E109)</f>
        <v>52405.96</v>
      </c>
      <c r="F158" s="59">
        <f t="shared" si="18"/>
        <v>26521.71</v>
      </c>
      <c r="G158" s="59">
        <f t="shared" si="18"/>
        <v>47356.61</v>
      </c>
      <c r="H158" s="59">
        <f t="shared" si="18"/>
        <v>0</v>
      </c>
      <c r="I158" s="59">
        <f t="shared" si="18"/>
        <v>0</v>
      </c>
      <c r="J158" s="59">
        <f t="shared" si="18"/>
        <v>0</v>
      </c>
      <c r="K158" s="59">
        <f t="shared" si="18"/>
        <v>126284.28</v>
      </c>
      <c r="L158" s="32"/>
      <c r="M158" s="32"/>
      <c r="N158" s="34"/>
    </row>
    <row r="159" ht="12" thickBot="1"/>
    <row r="160" spans="1:14" ht="12" thickBot="1">
      <c r="A160" s="29" t="s">
        <v>277</v>
      </c>
      <c r="B160" s="32"/>
      <c r="C160" s="32"/>
      <c r="D160" s="32"/>
      <c r="E160" s="59">
        <f aca="true" t="shared" si="19" ref="E160:K160">SUM(E111:E116)</f>
        <v>945492.4</v>
      </c>
      <c r="F160" s="59">
        <f t="shared" si="19"/>
        <v>110226.70999999999</v>
      </c>
      <c r="G160" s="59">
        <f t="shared" si="19"/>
        <v>542523.3200000001</v>
      </c>
      <c r="H160" s="59">
        <f t="shared" si="19"/>
        <v>0</v>
      </c>
      <c r="I160" s="59">
        <f t="shared" si="19"/>
        <v>0</v>
      </c>
      <c r="J160" s="59">
        <f t="shared" si="19"/>
        <v>0</v>
      </c>
      <c r="K160" s="59">
        <f t="shared" si="19"/>
        <v>1598242.4300000002</v>
      </c>
      <c r="L160" s="59"/>
      <c r="M160" s="59"/>
      <c r="N160" s="149"/>
    </row>
    <row r="161" ht="12" thickBot="1"/>
    <row r="162" spans="1:14" ht="12" thickBot="1">
      <c r="A162" s="29" t="s">
        <v>295</v>
      </c>
      <c r="B162" s="32"/>
      <c r="C162" s="32"/>
      <c r="D162" s="32"/>
      <c r="E162" s="59">
        <f>SUM(E118:E126)-229085.24</f>
        <v>2934653.91</v>
      </c>
      <c r="F162" s="59">
        <f>SUM(F118:F126)-26963.33</f>
        <v>210659.13</v>
      </c>
      <c r="G162" s="59">
        <f>SUM(G118:G126)-134425.45</f>
        <v>1023323.3700000001</v>
      </c>
      <c r="H162" s="59">
        <f>SUM(H118:H126)</f>
        <v>96894.45</v>
      </c>
      <c r="I162" s="59">
        <f>SUM(I118:I126)</f>
        <v>0</v>
      </c>
      <c r="J162" s="59">
        <f>SUM(J118:J126)</f>
        <v>0</v>
      </c>
      <c r="K162" s="59">
        <f>SUM(K118:K126)-390474.02</f>
        <v>4265530.860000001</v>
      </c>
      <c r="L162" s="59"/>
      <c r="M162" s="59"/>
      <c r="N162" s="149"/>
    </row>
    <row r="163" ht="12" thickBot="1"/>
    <row r="164" spans="1:14" ht="12" thickBot="1">
      <c r="A164" s="29" t="s">
        <v>319</v>
      </c>
      <c r="B164" s="32"/>
      <c r="C164" s="32"/>
      <c r="D164" s="32"/>
      <c r="E164" s="59">
        <f aca="true" t="shared" si="20" ref="E164:K164">SUM(E128:E131)</f>
        <v>2579525.24</v>
      </c>
      <c r="F164" s="59">
        <f t="shared" si="20"/>
        <v>153093.21000000002</v>
      </c>
      <c r="G164" s="59">
        <f t="shared" si="20"/>
        <v>702658.43</v>
      </c>
      <c r="H164" s="59">
        <f t="shared" si="20"/>
        <v>0</v>
      </c>
      <c r="I164" s="59">
        <f t="shared" si="20"/>
        <v>0</v>
      </c>
      <c r="J164" s="59">
        <f t="shared" si="20"/>
        <v>0</v>
      </c>
      <c r="K164" s="59">
        <f t="shared" si="20"/>
        <v>3435276.88</v>
      </c>
      <c r="L164" s="59"/>
      <c r="M164" s="59"/>
      <c r="N164" s="149"/>
    </row>
    <row r="165" ht="12" thickBot="1"/>
    <row r="166" spans="1:14" ht="12" thickBot="1">
      <c r="A166" s="29" t="s">
        <v>338</v>
      </c>
      <c r="B166" s="32"/>
      <c r="C166" s="32"/>
      <c r="D166" s="32"/>
      <c r="E166" s="59">
        <f>SUM(E133:E141)</f>
        <v>2884528.95</v>
      </c>
      <c r="F166" s="59">
        <f aca="true" t="shared" si="21" ref="F166:K166">SUM(F133:F141)</f>
        <v>182399.93</v>
      </c>
      <c r="G166" s="59">
        <f t="shared" si="21"/>
        <v>882080.17</v>
      </c>
      <c r="H166" s="59">
        <f t="shared" si="21"/>
        <v>0</v>
      </c>
      <c r="I166" s="59">
        <f t="shared" si="21"/>
        <v>0</v>
      </c>
      <c r="J166" s="59">
        <f t="shared" si="21"/>
        <v>0</v>
      </c>
      <c r="K166" s="59">
        <f t="shared" si="21"/>
        <v>3949009.0500000003</v>
      </c>
      <c r="L166" s="59"/>
      <c r="M166" s="59"/>
      <c r="N166" s="149"/>
    </row>
  </sheetData>
  <sheetProtection/>
  <mergeCells count="1">
    <mergeCell ref="A2:N2"/>
  </mergeCells>
  <printOptions gridLines="1"/>
  <pageMargins left="0.9448818897637796" right="0.2362204724409449" top="0.7874015748031497" bottom="0.7086614173228347" header="0.2362204724409449" footer="0.31496062992125984"/>
  <pageSetup horizontalDpi="600" verticalDpi="600" orientation="landscape" paperSize="5" scale="9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2017-11-16T20:56:05Z</cp:lastPrinted>
  <dcterms:created xsi:type="dcterms:W3CDTF">2004-10-12T14:27:25Z</dcterms:created>
  <dcterms:modified xsi:type="dcterms:W3CDTF">2018-01-16T23:25:56Z</dcterms:modified>
  <cp:category/>
  <cp:version/>
  <cp:contentType/>
  <cp:contentStatus/>
</cp:coreProperties>
</file>